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fin.plan" sheetId="1" r:id="rId1"/>
    <sheet name="List1 (2)" sheetId="2" state="hidden" r:id="rId2"/>
    <sheet name="fin.plan - radni" sheetId="3" r:id="rId3"/>
    <sheet name="List2" sheetId="4" r:id="rId4"/>
  </sheets>
  <definedNames>
    <definedName name="_xlnm.Print_Titles" localSheetId="0">'fin.plan'!$7:$10</definedName>
    <definedName name="_xlnm.Print_Area" localSheetId="3">'List2'!$A$1:$N$178</definedName>
  </definedNames>
  <calcPr fullCalcOnLoad="1"/>
</workbook>
</file>

<file path=xl/sharedStrings.xml><?xml version="1.0" encoding="utf-8"?>
<sst xmlns="http://schemas.openxmlformats.org/spreadsheetml/2006/main" count="974" uniqueCount="234">
  <si>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</si>
  <si>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</si>
  <si>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</si>
  <si>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</si>
  <si>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</si>
  <si>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</si>
  <si>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</si>
  <si>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</si>
  <si>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</si>
  <si>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</si>
  <si>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</si>
  <si>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</si>
  <si>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</si>
  <si>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</si>
  <si>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</si>
  <si>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</si>
  <si>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</si>
  <si>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</si>
  <si>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</si>
  <si>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</si>
  <si>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</si>
  <si>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</si>
  <si>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</si>
  <si>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</si>
  <si>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</si>
  <si>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</si>
  <si>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</si>
  <si>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</si>
  <si>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</si>
  <si>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</si>
  <si>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</si>
  <si>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</si>
  <si>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</si>
  <si>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</si>
  <si>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</si>
  <si>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</si>
  <si>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</si>
  <si>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</si>
  <si>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</si>
  <si>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</si>
  <si>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</si>
  <si>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</si>
  <si>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</si>
  <si>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</si>
  <si>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</si>
  <si>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</si>
  <si>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</si>
  <si>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</si>
  <si>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</si>
  <si>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</si>
  <si>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</si>
  <si>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</si>
  <si>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</si>
  <si>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</si>
  <si>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</si>
  <si>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</si>
  <si>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</si>
  <si>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</si>
  <si>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</si>
  <si>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</si>
  <si>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</si>
  <si>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</si>
  <si>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</si>
  <si>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</si>
  <si>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</si>
  <si>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</si>
  <si>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</si>
  <si>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</si>
  <si>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</si>
  <si>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</si>
  <si>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</si>
  <si>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</si>
  <si>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</si>
  <si>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</si>
  <si>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</si>
  <si>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</si>
  <si>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</si>
  <si>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</si>
  <si>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</si>
  <si>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</si>
  <si>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</si>
  <si>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</si>
  <si>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</si>
  <si>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</si>
  <si>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</si>
  <si>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</si>
  <si>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</si>
  <si>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</si>
  <si>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</si>
  <si>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</si>
  <si>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</si>
  <si>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</si>
  <si>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</si>
  <si>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</si>
  <si>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</si>
  <si>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</si>
  <si>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</si>
  <si>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</si>
  <si>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</si>
  <si>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</si>
  <si>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</si>
  <si>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</si>
  <si>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</si>
  <si>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</si>
  <si>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</si>
  <si>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</si>
  <si>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</si>
  <si>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</si>
  <si>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</si>
  <si>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</si>
  <si>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</si>
  <si>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</si>
  <si>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</si>
  <si>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</si>
  <si>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</si>
  <si>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</si>
  <si>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</si>
  <si>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</si>
  <si>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</si>
  <si>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</si>
  <si>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</si>
  <si>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</si>
  <si>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</si>
  <si>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</si>
  <si>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</si>
  <si>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</si>
  <si>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</si>
  <si>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</si>
  <si>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</si>
  <si>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</si>
  <si>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</si>
  <si>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</si>
  <si>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</si>
  <si>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</si>
  <si>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</si>
  <si>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</si>
  <si>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</si>
  <si>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</si>
  <si>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</si>
  <si>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</si>
  <si>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</si>
  <si>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</si>
  <si>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</si>
  <si>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</si>
  <si>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</si>
  <si>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</si>
  <si>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</si>
  <si>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</si>
  <si>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</si>
  <si>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</si>
  <si>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</si>
  <si>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</si>
  <si>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</si>
  <si>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</si>
  <si>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Program J01 1001 SREDNJEŠKOL. OBRAZOVANJE - ZAKONSKI STANDARD</t>
  </si>
  <si>
    <t>Aktivnost   J01 1001 A102000 Redovni poslovi srednješk. obrazovanja</t>
  </si>
  <si>
    <t>Tekući projekt J01 1001 T103000 Oprema, nastavna pomagala</t>
  </si>
  <si>
    <t>Kapitalni projekt J01 1001 K104000 Izgradnja, dogradnja, adaptacija SŠ</t>
  </si>
  <si>
    <t>Prih.za fin.izdat.i otplatu zajm</t>
  </si>
  <si>
    <t>A) RASHODI - POSTOJEĆI PROGRAM</t>
  </si>
  <si>
    <t>B) UVOĐENJE NOVIH PROGRAMA</t>
  </si>
  <si>
    <t>Projekt Baltazar</t>
  </si>
  <si>
    <t>Program J01 1003 OSTALI RASHODI SŠ</t>
  </si>
  <si>
    <t>Aktivnost J01 1003 A102002 Ostali rashodi SŠ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</si>
  <si>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</si>
  <si>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</si>
  <si>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</si>
  <si>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</si>
  <si>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</si>
  <si>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</si>
  <si>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</si>
  <si>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</si>
  <si>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</si>
  <si>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</si>
  <si>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</si>
  <si>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</si>
  <si>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</si>
  <si>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</si>
  <si>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Tek.pr.izm. PK istog prorač.</t>
  </si>
  <si>
    <t>Kap.pr.izm.PK istog prorač.</t>
  </si>
  <si>
    <t>Tek.pr.izm. PK istog pr.iz EU</t>
  </si>
  <si>
    <t>Kap.pr.izm.PK istog pr.iz EU</t>
  </si>
  <si>
    <t>Nak.građ.i kuć. na tem.osig. EU</t>
  </si>
  <si>
    <t>Nak. građ. I kućan. Iz EU sred.</t>
  </si>
  <si>
    <t>Tek. donac. Iz EU sredstava</t>
  </si>
  <si>
    <t>Kap. donac. Iz EU sredstava</t>
  </si>
  <si>
    <t>Kap.pomoći iu EU sredstava</t>
  </si>
  <si>
    <t>SREDNJA ŠKOLA KONJŠČINA</t>
  </si>
  <si>
    <t>Manjak prihoda</t>
  </si>
  <si>
    <t>FINANCIJSKI PLAN ZA 2018. GODINU</t>
  </si>
  <si>
    <t>PROJEKCIJA ZA 2019. I 2020. GODINU</t>
  </si>
  <si>
    <t>Prihodi za rashode poslov.</t>
  </si>
  <si>
    <t>Pomoći iz nenadležnih proračuna</t>
  </si>
  <si>
    <t>Prihodi po posebnim propisima</t>
  </si>
  <si>
    <t>Prihodi od financ.imovine</t>
  </si>
  <si>
    <t>Prih. od prod.građ.objek.</t>
  </si>
  <si>
    <t>Prih. od prodaje opreme</t>
  </si>
  <si>
    <t>Naknade troškova zaposlenima</t>
  </si>
  <si>
    <t>Rashodi za materijal i energiju</t>
  </si>
  <si>
    <t>Rashodi za usluge</t>
  </si>
  <si>
    <t>Ost.nesp.rashodi poslovanja</t>
  </si>
  <si>
    <t>Ostali financijski rashodi</t>
  </si>
  <si>
    <t>Postrojenja i oprema</t>
  </si>
  <si>
    <t>Plaće (Bruto)</t>
  </si>
  <si>
    <t>Ost.rash. Za zaposlene</t>
  </si>
  <si>
    <t>Doprinosi na plaće</t>
  </si>
  <si>
    <t>Naknad.trošk. zaposlenima</t>
  </si>
  <si>
    <t>Ost.nesp.rashodi poslov.</t>
  </si>
  <si>
    <t>Višak prihoda poslovanja</t>
  </si>
  <si>
    <t>Višak/Manjak prihoda</t>
  </si>
  <si>
    <t>Vlastiti izvori</t>
  </si>
  <si>
    <t>rezultat poslovanja</t>
  </si>
  <si>
    <t>Postojenja i oprema</t>
  </si>
  <si>
    <t>Plaće za redovan rad</t>
  </si>
  <si>
    <t>Plaće za zaposlene</t>
  </si>
  <si>
    <t>Plaće za vježbenike</t>
  </si>
  <si>
    <t>Plaće za prekovremeni rad</t>
  </si>
  <si>
    <t>Plaće za poseb.uvjete rada</t>
  </si>
  <si>
    <t>Ostali rash.za zaposlene</t>
  </si>
  <si>
    <t>Nagrade</t>
  </si>
  <si>
    <t>Darovi</t>
  </si>
  <si>
    <t>Otpremnine</t>
  </si>
  <si>
    <t>Nakn.za bolest,smrtni sučaj i sl.</t>
  </si>
  <si>
    <t>Regres za godišnji odmor</t>
  </si>
  <si>
    <t>Pom. temeljem prijen. EU sred.</t>
  </si>
  <si>
    <t>Rash. za dodatna ulag. na nef. imovini</t>
  </si>
  <si>
    <t xml:space="preserve"> Konjščina, 28.12.2017.</t>
  </si>
  <si>
    <t xml:space="preserve"> PREDSJEDNIK ŠKOLSKOG ODBORA                                                                                                                             RAVNATELJ</t>
  </si>
  <si>
    <t xml:space="preserve">                  Mateja Brezić, prof.                                                                                                                                       Milojka Rataić, prof.</t>
  </si>
  <si>
    <t>FINANCIJSKI PLAN ZA 2020. GODINU</t>
  </si>
  <si>
    <t>PROJEKCIJA ZA 2021. I 2022. GODINU</t>
  </si>
  <si>
    <t>Nakn. trošk.osob. izvan radnog odnosa</t>
  </si>
  <si>
    <t>Donacije od pravnih i fizičkih osoba</t>
  </si>
  <si>
    <t>27.12.2019.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</si>
</sst>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zoomScale="160" zoomScaleNormal="160" zoomScalePageLayoutView="0" workbookViewId="0" topLeftCell="A229">
      <selection activeCell="C18" sqref="C18"/>
    </sheetView>
  </sheetViews>
  <sheetFormatPr defaultColWidth="9.140625" defaultRowHeight="12.75"/>
  <cols>
    <col min="1" max="1" width="5.140625" style="0" customWidth="1"/>
    <col min="2" max="2" width="23.8515625" style="0" customWidth="1"/>
    <col min="3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  <col min="13" max="13" width="12.57421875" style="0" bestFit="1" customWidth="1"/>
  </cols>
  <sheetData>
    <row r="1" spans="1:14" ht="15.75">
      <c r="A1" s="39" t="s">
        <v>189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39" t="s">
        <v>190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6:7" ht="12.75">
      <c r="F3" s="48" t="s">
        <v>141</v>
      </c>
      <c r="G3" s="48"/>
    </row>
    <row r="4" spans="2:8" ht="12.75">
      <c r="B4" s="40" t="s">
        <v>187</v>
      </c>
      <c r="C4" s="40"/>
      <c r="D4" s="40"/>
      <c r="E4" s="40"/>
      <c r="F4" s="40"/>
      <c r="G4" s="40"/>
      <c r="H4" s="40"/>
    </row>
    <row r="5" spans="2:8" ht="12.75">
      <c r="B5" s="26"/>
      <c r="C5" s="26"/>
      <c r="D5" s="26"/>
      <c r="E5" s="26"/>
      <c r="F5" s="26"/>
      <c r="G5" s="26"/>
      <c r="H5" s="26"/>
    </row>
    <row r="6" ht="13.5" thickBot="1">
      <c r="B6" t="s">
        <v>2</v>
      </c>
    </row>
    <row r="7" spans="1:12" ht="13.5" thickBot="1">
      <c r="A7" s="21"/>
      <c r="B7" s="21"/>
      <c r="C7" s="41" t="s">
        <v>36</v>
      </c>
      <c r="D7" s="42"/>
      <c r="E7" s="42"/>
      <c r="F7" s="42"/>
      <c r="G7" s="42"/>
      <c r="H7" s="42"/>
      <c r="I7" s="42"/>
      <c r="J7" s="42"/>
      <c r="K7" s="43"/>
      <c r="L7" s="20"/>
    </row>
    <row r="8" spans="1:14" ht="13.5" thickBot="1">
      <c r="A8" s="4"/>
      <c r="B8" s="4"/>
      <c r="C8" s="41" t="s">
        <v>35</v>
      </c>
      <c r="D8" s="42"/>
      <c r="E8" s="43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9" t="s">
        <v>112</v>
      </c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2018</v>
      </c>
      <c r="M9" s="23">
        <v>2019</v>
      </c>
      <c r="N9" s="23">
        <v>2020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27">
        <f>C12</f>
        <v>4867407</v>
      </c>
      <c r="D11" s="27">
        <f aca="true" t="shared" si="0" ref="D11:K11">SUM(D12+D38+D44+D47+D53)</f>
        <v>589313</v>
      </c>
      <c r="E11" s="27">
        <f t="shared" si="0"/>
        <v>35846</v>
      </c>
      <c r="F11" s="27">
        <f t="shared" si="0"/>
        <v>10000</v>
      </c>
      <c r="G11" s="27">
        <f t="shared" si="0"/>
        <v>48500</v>
      </c>
      <c r="H11" s="27">
        <f t="shared" si="0"/>
        <v>84520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>L12+L38+L44+L47+L53</f>
        <v>5635586</v>
      </c>
      <c r="M11" s="27">
        <f>SUM(M12+M38+M44+M47+M53)</f>
        <v>5687568</v>
      </c>
      <c r="N11" s="27">
        <v>5691891</v>
      </c>
    </row>
    <row r="12" spans="1:14" ht="12.75">
      <c r="A12" s="10">
        <v>63</v>
      </c>
      <c r="B12" s="10" t="s">
        <v>9</v>
      </c>
      <c r="C12" s="27">
        <f>C23</f>
        <v>4867407</v>
      </c>
      <c r="D12" s="27">
        <f aca="true" t="shared" si="1" ref="D12:K12">SUM(D13:D37)</f>
        <v>0</v>
      </c>
      <c r="E12" s="27">
        <f t="shared" si="1"/>
        <v>0</v>
      </c>
      <c r="F12" s="27">
        <f>F23</f>
        <v>10000</v>
      </c>
      <c r="G12" s="27">
        <f>G23</f>
        <v>1500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L23</f>
        <v>4878907</v>
      </c>
      <c r="M12" s="27">
        <v>4955922</v>
      </c>
      <c r="N12" s="27">
        <v>4960245</v>
      </c>
    </row>
    <row r="13" spans="1:14" ht="12.75">
      <c r="A13" s="12">
        <v>63231</v>
      </c>
      <c r="B13" s="12" t="s">
        <v>138</v>
      </c>
      <c r="C13" s="28"/>
      <c r="D13" s="28"/>
      <c r="E13" s="28"/>
      <c r="F13" s="28"/>
      <c r="G13" s="28"/>
      <c r="H13" s="28"/>
      <c r="I13" s="28"/>
      <c r="J13" s="28"/>
      <c r="K13" s="28"/>
      <c r="L13" s="27">
        <f>SUM(C13:K13)</f>
        <v>0</v>
      </c>
      <c r="M13" s="28"/>
      <c r="N13" s="28"/>
    </row>
    <row r="14" spans="1:14" ht="12.75">
      <c r="A14" s="12">
        <v>63241</v>
      </c>
      <c r="B14" s="12" t="s">
        <v>137</v>
      </c>
      <c r="C14" s="28"/>
      <c r="D14" s="28"/>
      <c r="E14" s="28"/>
      <c r="F14" s="28"/>
      <c r="G14" s="28"/>
      <c r="H14" s="28"/>
      <c r="I14" s="28"/>
      <c r="J14" s="28"/>
      <c r="K14" s="28"/>
      <c r="L14" s="27">
        <f>SUM(C14:K14)</f>
        <v>0</v>
      </c>
      <c r="M14" s="28"/>
      <c r="N14" s="28"/>
    </row>
    <row r="15" spans="1:14" ht="12.75">
      <c r="A15" s="6">
        <v>63311</v>
      </c>
      <c r="B15" s="6" t="s"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f>SUM(C15:K15)</f>
        <v>0</v>
      </c>
      <c r="M15" s="28"/>
      <c r="N15" s="28"/>
    </row>
    <row r="16" spans="1:14" ht="12.75">
      <c r="A16" s="6">
        <v>63313</v>
      </c>
      <c r="B16" s="6" t="s">
        <v>74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aca="true" t="shared" si="2" ref="L16:L67">SUM(C16:K16)</f>
        <v>0</v>
      </c>
      <c r="M16" s="28"/>
      <c r="N16" s="28"/>
    </row>
    <row r="17" spans="1:14" ht="12.75">
      <c r="A17" s="6">
        <v>63314</v>
      </c>
      <c r="B17" s="6" t="s">
        <v>75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2"/>
        <v>0</v>
      </c>
      <c r="M17" s="28"/>
      <c r="N17" s="28"/>
    </row>
    <row r="18" spans="1:14" ht="12.75">
      <c r="A18" s="6">
        <v>63321</v>
      </c>
      <c r="B18" s="6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2"/>
        <v>0</v>
      </c>
      <c r="M18" s="28"/>
      <c r="N18" s="28"/>
    </row>
    <row r="19" spans="1:14" ht="12.75">
      <c r="A19" s="6">
        <v>63323</v>
      </c>
      <c r="B19" s="6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2"/>
        <v>0</v>
      </c>
      <c r="M19" s="28"/>
      <c r="N19" s="28"/>
    </row>
    <row r="20" spans="1:14" ht="12.75">
      <c r="A20" s="6">
        <v>63324</v>
      </c>
      <c r="B20" s="6" t="s">
        <v>76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2"/>
        <v>0</v>
      </c>
      <c r="M20" s="28"/>
      <c r="N20" s="28"/>
    </row>
    <row r="21" spans="1:14" ht="12.75">
      <c r="A21" s="6">
        <v>63414</v>
      </c>
      <c r="B21" s="6" t="s">
        <v>11</v>
      </c>
      <c r="C21" s="29"/>
      <c r="D21" s="29"/>
      <c r="E21" s="29"/>
      <c r="F21" s="29"/>
      <c r="G21" s="29"/>
      <c r="H21" s="29"/>
      <c r="I21" s="29"/>
      <c r="J21" s="29"/>
      <c r="K21" s="29"/>
      <c r="L21" s="29">
        <f t="shared" si="2"/>
        <v>0</v>
      </c>
      <c r="M21" s="28"/>
      <c r="N21" s="28"/>
    </row>
    <row r="22" spans="1:14" ht="12.75">
      <c r="A22" s="6">
        <v>63416</v>
      </c>
      <c r="B22" s="6" t="s">
        <v>12</v>
      </c>
      <c r="C22" s="29"/>
      <c r="D22" s="29"/>
      <c r="E22" s="29"/>
      <c r="F22" s="29"/>
      <c r="G22" s="27"/>
      <c r="H22" s="29"/>
      <c r="I22" s="29"/>
      <c r="J22" s="29"/>
      <c r="K22" s="29"/>
      <c r="L22" s="29">
        <f t="shared" si="2"/>
        <v>0</v>
      </c>
      <c r="M22" s="28"/>
      <c r="N22" s="28"/>
    </row>
    <row r="23" spans="1:14" ht="12.75">
      <c r="A23" s="11">
        <v>636</v>
      </c>
      <c r="B23" s="11" t="s">
        <v>192</v>
      </c>
      <c r="C23" s="29">
        <f>C24</f>
        <v>4867407</v>
      </c>
      <c r="D23" s="29"/>
      <c r="E23" s="29"/>
      <c r="F23" s="29">
        <f>F25</f>
        <v>10000</v>
      </c>
      <c r="G23" s="27">
        <f>G25</f>
        <v>1500</v>
      </c>
      <c r="H23" s="29"/>
      <c r="I23" s="29"/>
      <c r="J23" s="29"/>
      <c r="K23" s="29"/>
      <c r="L23" s="29">
        <f>L24+L25</f>
        <v>4878907</v>
      </c>
      <c r="M23" s="28">
        <v>4955922</v>
      </c>
      <c r="N23" s="28">
        <v>4960245</v>
      </c>
    </row>
    <row r="24" spans="1:14" ht="12.75">
      <c r="A24" s="6">
        <v>63612</v>
      </c>
      <c r="B24" s="6" t="s">
        <v>164</v>
      </c>
      <c r="C24" s="29">
        <v>4867407</v>
      </c>
      <c r="D24" s="29"/>
      <c r="E24" s="29"/>
      <c r="F24" s="29"/>
      <c r="G24" s="27"/>
      <c r="H24" s="29"/>
      <c r="I24" s="29"/>
      <c r="J24" s="29"/>
      <c r="K24" s="29"/>
      <c r="L24" s="29">
        <f t="shared" si="2"/>
        <v>4867407</v>
      </c>
      <c r="M24" s="28">
        <v>4944421.64</v>
      </c>
      <c r="N24" s="28">
        <v>4948744.9</v>
      </c>
    </row>
    <row r="25" spans="1:14" ht="12.75">
      <c r="A25" s="6">
        <v>63613</v>
      </c>
      <c r="B25" s="6" t="s">
        <v>165</v>
      </c>
      <c r="C25" s="29"/>
      <c r="D25" s="29"/>
      <c r="E25" s="29"/>
      <c r="F25" s="29">
        <v>10000</v>
      </c>
      <c r="G25" s="27">
        <v>1500</v>
      </c>
      <c r="H25" s="29"/>
      <c r="I25" s="29"/>
      <c r="J25" s="29"/>
      <c r="K25" s="29"/>
      <c r="L25" s="29">
        <f t="shared" si="2"/>
        <v>11500</v>
      </c>
      <c r="M25" s="28">
        <v>11500</v>
      </c>
      <c r="N25" s="28">
        <v>11500</v>
      </c>
    </row>
    <row r="26" spans="1:14" ht="12.75">
      <c r="A26" s="6">
        <v>63622</v>
      </c>
      <c r="B26" s="6" t="s">
        <v>166</v>
      </c>
      <c r="C26" s="29"/>
      <c r="D26" s="29"/>
      <c r="E26" s="29"/>
      <c r="F26" s="29"/>
      <c r="G26" s="27"/>
      <c r="H26" s="29"/>
      <c r="I26" s="29"/>
      <c r="J26" s="29"/>
      <c r="K26" s="29"/>
      <c r="L26" s="29">
        <f t="shared" si="2"/>
        <v>0</v>
      </c>
      <c r="M26" s="28"/>
      <c r="N26" s="28"/>
    </row>
    <row r="27" spans="1:14" ht="12.75">
      <c r="A27" s="6">
        <v>63623</v>
      </c>
      <c r="B27" s="6" t="s">
        <v>167</v>
      </c>
      <c r="C27" s="29"/>
      <c r="D27" s="29"/>
      <c r="E27" s="29"/>
      <c r="F27" s="29"/>
      <c r="G27" s="27"/>
      <c r="H27" s="29"/>
      <c r="I27" s="29"/>
      <c r="J27" s="29"/>
      <c r="K27" s="29"/>
      <c r="L27" s="29">
        <f t="shared" si="2"/>
        <v>0</v>
      </c>
      <c r="M27" s="28"/>
      <c r="N27" s="28"/>
    </row>
    <row r="28" spans="1:14" ht="12.75">
      <c r="A28" s="6">
        <v>63812</v>
      </c>
      <c r="B28" s="6" t="s">
        <v>168</v>
      </c>
      <c r="C28" s="29"/>
      <c r="D28" s="29"/>
      <c r="E28" s="29"/>
      <c r="F28" s="29"/>
      <c r="G28" s="27"/>
      <c r="H28" s="29"/>
      <c r="I28" s="29"/>
      <c r="J28" s="29"/>
      <c r="K28" s="29"/>
      <c r="L28" s="29">
        <f t="shared" si="2"/>
        <v>0</v>
      </c>
      <c r="M28" s="28"/>
      <c r="N28" s="28"/>
    </row>
    <row r="29" spans="1:14" ht="12.75">
      <c r="A29" s="6">
        <v>63813</v>
      </c>
      <c r="B29" s="6" t="s">
        <v>169</v>
      </c>
      <c r="C29" s="29"/>
      <c r="D29" s="29"/>
      <c r="E29" s="29"/>
      <c r="F29" s="29"/>
      <c r="G29" s="27"/>
      <c r="H29" s="29"/>
      <c r="I29" s="29"/>
      <c r="J29" s="29"/>
      <c r="K29" s="29"/>
      <c r="L29" s="29">
        <f t="shared" si="2"/>
        <v>0</v>
      </c>
      <c r="M29" s="28"/>
      <c r="N29" s="28"/>
    </row>
    <row r="30" spans="1:14" ht="12.75">
      <c r="A30" s="6">
        <v>63814</v>
      </c>
      <c r="B30" s="6" t="s">
        <v>170</v>
      </c>
      <c r="C30" s="29"/>
      <c r="D30" s="29"/>
      <c r="E30" s="29"/>
      <c r="F30" s="29"/>
      <c r="G30" s="27"/>
      <c r="H30" s="29"/>
      <c r="I30" s="29"/>
      <c r="J30" s="29"/>
      <c r="K30" s="29"/>
      <c r="L30" s="29">
        <f t="shared" si="2"/>
        <v>0</v>
      </c>
      <c r="M30" s="28"/>
      <c r="N30" s="28"/>
    </row>
    <row r="31" spans="1:14" ht="12.75">
      <c r="A31" s="6">
        <v>63822</v>
      </c>
      <c r="B31" s="6" t="s">
        <v>171</v>
      </c>
      <c r="C31" s="29"/>
      <c r="D31" s="29"/>
      <c r="E31" s="29"/>
      <c r="F31" s="29"/>
      <c r="G31" s="27"/>
      <c r="H31" s="29"/>
      <c r="I31" s="29"/>
      <c r="J31" s="29"/>
      <c r="K31" s="29"/>
      <c r="L31" s="29">
        <f t="shared" si="2"/>
        <v>0</v>
      </c>
      <c r="M31" s="28"/>
      <c r="N31" s="28"/>
    </row>
    <row r="32" spans="1:14" ht="12.75">
      <c r="A32" s="6">
        <v>63823</v>
      </c>
      <c r="B32" s="6" t="s">
        <v>172</v>
      </c>
      <c r="C32" s="29"/>
      <c r="D32" s="29"/>
      <c r="E32" s="29"/>
      <c r="F32" s="29"/>
      <c r="G32" s="27"/>
      <c r="H32" s="29"/>
      <c r="I32" s="29"/>
      <c r="J32" s="29"/>
      <c r="K32" s="29"/>
      <c r="L32" s="29">
        <f t="shared" si="2"/>
        <v>0</v>
      </c>
      <c r="M32" s="28"/>
      <c r="N32" s="28"/>
    </row>
    <row r="33" spans="1:14" ht="12.75">
      <c r="A33" s="6">
        <v>63824</v>
      </c>
      <c r="B33" s="6" t="s">
        <v>173</v>
      </c>
      <c r="C33" s="29"/>
      <c r="D33" s="29"/>
      <c r="E33" s="29"/>
      <c r="F33" s="29"/>
      <c r="G33" s="27"/>
      <c r="H33" s="29"/>
      <c r="I33" s="29"/>
      <c r="J33" s="29"/>
      <c r="K33" s="29"/>
      <c r="L33" s="29">
        <f t="shared" si="2"/>
        <v>0</v>
      </c>
      <c r="M33" s="28"/>
      <c r="N33" s="28"/>
    </row>
    <row r="34" spans="1:14" ht="12.75">
      <c r="A34" s="6">
        <v>63911</v>
      </c>
      <c r="B34" s="6" t="s">
        <v>174</v>
      </c>
      <c r="C34" s="29"/>
      <c r="D34" s="29"/>
      <c r="E34" s="29"/>
      <c r="F34" s="29"/>
      <c r="G34" s="27"/>
      <c r="H34" s="29"/>
      <c r="I34" s="29"/>
      <c r="J34" s="29"/>
      <c r="K34" s="29"/>
      <c r="L34" s="29">
        <f t="shared" si="2"/>
        <v>0</v>
      </c>
      <c r="M34" s="28"/>
      <c r="N34" s="28"/>
    </row>
    <row r="35" spans="1:14" ht="12.75">
      <c r="A35" s="6">
        <v>63921</v>
      </c>
      <c r="B35" s="6" t="s">
        <v>175</v>
      </c>
      <c r="C35" s="29"/>
      <c r="D35" s="29"/>
      <c r="E35" s="29"/>
      <c r="F35" s="29"/>
      <c r="G35" s="27"/>
      <c r="H35" s="29"/>
      <c r="I35" s="29"/>
      <c r="J35" s="29"/>
      <c r="K35" s="29"/>
      <c r="L35" s="29">
        <f t="shared" si="2"/>
        <v>0</v>
      </c>
      <c r="M35" s="28"/>
      <c r="N35" s="28"/>
    </row>
    <row r="36" spans="1:14" ht="12.75">
      <c r="A36" s="6">
        <v>63931</v>
      </c>
      <c r="B36" s="6" t="s">
        <v>176</v>
      </c>
      <c r="C36" s="29"/>
      <c r="D36" s="29"/>
      <c r="E36" s="29"/>
      <c r="F36" s="29"/>
      <c r="G36" s="27"/>
      <c r="H36" s="29"/>
      <c r="I36" s="29"/>
      <c r="J36" s="29"/>
      <c r="K36" s="29"/>
      <c r="L36" s="29">
        <f t="shared" si="2"/>
        <v>0</v>
      </c>
      <c r="M36" s="28"/>
      <c r="N36" s="28"/>
    </row>
    <row r="37" spans="1:14" ht="12.75">
      <c r="A37" s="6">
        <v>63941</v>
      </c>
      <c r="B37" s="6" t="s">
        <v>177</v>
      </c>
      <c r="C37" s="29"/>
      <c r="D37" s="29"/>
      <c r="E37" s="29"/>
      <c r="F37" s="29"/>
      <c r="G37" s="27"/>
      <c r="H37" s="29"/>
      <c r="I37" s="29"/>
      <c r="J37" s="29"/>
      <c r="K37" s="29"/>
      <c r="L37" s="29">
        <f t="shared" si="2"/>
        <v>0</v>
      </c>
      <c r="M37" s="28"/>
      <c r="N37" s="28"/>
    </row>
    <row r="38" spans="1:14" ht="12.75">
      <c r="A38" s="10">
        <v>64</v>
      </c>
      <c r="B38" s="10" t="s">
        <v>13</v>
      </c>
      <c r="C38" s="27">
        <f>SUM(C40:C43)</f>
        <v>0</v>
      </c>
      <c r="D38" s="27">
        <f aca="true" t="shared" si="3" ref="D38:K38">SUM(D40:D43)</f>
        <v>0</v>
      </c>
      <c r="E38" s="27">
        <f t="shared" si="3"/>
        <v>0</v>
      </c>
      <c r="F38" s="27">
        <f t="shared" si="3"/>
        <v>0</v>
      </c>
      <c r="G38" s="27">
        <f t="shared" si="3"/>
        <v>0</v>
      </c>
      <c r="H38" s="27">
        <f t="shared" si="3"/>
        <v>20</v>
      </c>
      <c r="I38" s="27">
        <f t="shared" si="3"/>
        <v>0</v>
      </c>
      <c r="J38" s="27">
        <f t="shared" si="3"/>
        <v>0</v>
      </c>
      <c r="K38" s="27">
        <f t="shared" si="3"/>
        <v>0</v>
      </c>
      <c r="L38" s="30">
        <f t="shared" si="2"/>
        <v>20</v>
      </c>
      <c r="M38" s="27">
        <v>20</v>
      </c>
      <c r="N38" s="27">
        <v>20</v>
      </c>
    </row>
    <row r="39" spans="1:14" ht="12.75">
      <c r="A39" s="10">
        <v>641</v>
      </c>
      <c r="B39" s="10" t="s">
        <v>194</v>
      </c>
      <c r="C39" s="27"/>
      <c r="D39" s="27"/>
      <c r="E39" s="27"/>
      <c r="F39" s="27"/>
      <c r="G39" s="27"/>
      <c r="H39" s="27">
        <f>H41+G42+H43</f>
        <v>20</v>
      </c>
      <c r="I39" s="27"/>
      <c r="J39" s="27"/>
      <c r="K39" s="27"/>
      <c r="L39" s="30"/>
      <c r="M39" s="27"/>
      <c r="N39" s="27"/>
    </row>
    <row r="40" spans="1:14" ht="12.75">
      <c r="A40" s="6">
        <v>64131</v>
      </c>
      <c r="B40" s="6" t="s">
        <v>14</v>
      </c>
      <c r="C40" s="29"/>
      <c r="D40" s="29"/>
      <c r="E40" s="29"/>
      <c r="F40" s="29"/>
      <c r="G40" s="29"/>
      <c r="H40" s="29"/>
      <c r="I40" s="29"/>
      <c r="J40" s="29"/>
      <c r="K40" s="29"/>
      <c r="L40" s="29">
        <f t="shared" si="2"/>
        <v>0</v>
      </c>
      <c r="M40" s="28"/>
      <c r="N40" s="28"/>
    </row>
    <row r="41" spans="1:14" ht="12.75">
      <c r="A41" s="6">
        <v>64132</v>
      </c>
      <c r="B41" s="6" t="s">
        <v>15</v>
      </c>
      <c r="C41" s="29"/>
      <c r="D41" s="29"/>
      <c r="E41" s="29"/>
      <c r="F41" s="29"/>
      <c r="G41" s="29"/>
      <c r="H41" s="29">
        <v>20</v>
      </c>
      <c r="I41" s="29"/>
      <c r="J41" s="29"/>
      <c r="K41" s="29"/>
      <c r="L41" s="29">
        <f t="shared" si="2"/>
        <v>20</v>
      </c>
      <c r="M41" s="28">
        <v>20</v>
      </c>
      <c r="N41" s="28">
        <v>20</v>
      </c>
    </row>
    <row r="42" spans="1:14" ht="12.75">
      <c r="A42" s="6">
        <v>64199</v>
      </c>
      <c r="B42" s="6" t="s">
        <v>16</v>
      </c>
      <c r="C42" s="29"/>
      <c r="D42" s="29"/>
      <c r="E42" s="29"/>
      <c r="F42" s="29"/>
      <c r="G42" s="29"/>
      <c r="H42" s="29"/>
      <c r="I42" s="29"/>
      <c r="J42" s="29"/>
      <c r="K42" s="29"/>
      <c r="L42" s="29">
        <f t="shared" si="2"/>
        <v>0</v>
      </c>
      <c r="M42" s="28"/>
      <c r="N42" s="28"/>
    </row>
    <row r="43" spans="1:14" ht="12.75">
      <c r="A43" s="6">
        <v>64229</v>
      </c>
      <c r="B43" s="6" t="s">
        <v>133</v>
      </c>
      <c r="C43" s="29"/>
      <c r="D43" s="29"/>
      <c r="E43" s="29"/>
      <c r="F43" s="29"/>
      <c r="G43" s="29"/>
      <c r="H43" s="29"/>
      <c r="I43" s="29"/>
      <c r="J43" s="29"/>
      <c r="K43" s="29"/>
      <c r="L43" s="29">
        <f t="shared" si="2"/>
        <v>0</v>
      </c>
      <c r="M43" s="28"/>
      <c r="N43" s="28"/>
    </row>
    <row r="44" spans="1:14" ht="12.75">
      <c r="A44" s="10">
        <v>65</v>
      </c>
      <c r="B44" s="10" t="s">
        <v>94</v>
      </c>
      <c r="C44" s="27">
        <f>SUM(C46+Q46)</f>
        <v>0</v>
      </c>
      <c r="D44" s="27">
        <f aca="true" t="shared" si="4" ref="D44:K44">SUM(D46+R46)</f>
        <v>0</v>
      </c>
      <c r="E44" s="27">
        <f t="shared" si="4"/>
        <v>0</v>
      </c>
      <c r="F44" s="27">
        <f t="shared" si="4"/>
        <v>0</v>
      </c>
      <c r="G44" s="27">
        <f t="shared" si="4"/>
        <v>47000</v>
      </c>
      <c r="H44" s="27">
        <f t="shared" si="4"/>
        <v>0</v>
      </c>
      <c r="I44" s="27">
        <f t="shared" si="4"/>
        <v>0</v>
      </c>
      <c r="J44" s="27">
        <f t="shared" si="4"/>
        <v>0</v>
      </c>
      <c r="K44" s="27">
        <f t="shared" si="4"/>
        <v>0</v>
      </c>
      <c r="L44" s="30">
        <f t="shared" si="2"/>
        <v>47000</v>
      </c>
      <c r="M44" s="27">
        <v>47000</v>
      </c>
      <c r="N44" s="27">
        <v>47000</v>
      </c>
    </row>
    <row r="45" spans="1:14" ht="12.75">
      <c r="A45" s="10">
        <v>652</v>
      </c>
      <c r="B45" s="10" t="s">
        <v>193</v>
      </c>
      <c r="C45" s="27"/>
      <c r="D45" s="27"/>
      <c r="E45" s="27"/>
      <c r="F45" s="27"/>
      <c r="G45" s="27">
        <f>G46</f>
        <v>47000</v>
      </c>
      <c r="H45" s="27"/>
      <c r="I45" s="27"/>
      <c r="J45" s="27"/>
      <c r="K45" s="27"/>
      <c r="L45" s="30">
        <f>L46</f>
        <v>47000</v>
      </c>
      <c r="M45" s="27"/>
      <c r="N45" s="27"/>
    </row>
    <row r="46" spans="1:14" ht="12.75">
      <c r="A46" s="6">
        <v>65269</v>
      </c>
      <c r="B46" s="6" t="s">
        <v>17</v>
      </c>
      <c r="C46" s="29"/>
      <c r="D46" s="29"/>
      <c r="E46" s="29"/>
      <c r="F46" s="29"/>
      <c r="G46" s="29">
        <v>47000</v>
      </c>
      <c r="H46" s="29"/>
      <c r="I46" s="29"/>
      <c r="J46" s="29"/>
      <c r="K46" s="29"/>
      <c r="L46" s="29">
        <f t="shared" si="2"/>
        <v>47000</v>
      </c>
      <c r="M46" s="28">
        <v>47000</v>
      </c>
      <c r="N46" s="28">
        <v>47000</v>
      </c>
    </row>
    <row r="47" spans="1:14" ht="12.75">
      <c r="A47" s="10">
        <v>66</v>
      </c>
      <c r="B47" s="10" t="s">
        <v>77</v>
      </c>
      <c r="C47" s="27">
        <f>SUM(C49:C52)</f>
        <v>0</v>
      </c>
      <c r="D47" s="27">
        <f aca="true" t="shared" si="5" ref="D47:K47">SUM(D49:D52)</f>
        <v>0</v>
      </c>
      <c r="E47" s="27">
        <f t="shared" si="5"/>
        <v>0</v>
      </c>
      <c r="F47" s="27">
        <f t="shared" si="5"/>
        <v>0</v>
      </c>
      <c r="G47" s="27">
        <f t="shared" si="5"/>
        <v>0</v>
      </c>
      <c r="H47" s="27">
        <f t="shared" si="5"/>
        <v>84500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30">
        <f t="shared" si="2"/>
        <v>84500</v>
      </c>
      <c r="M47" s="27">
        <v>78500</v>
      </c>
      <c r="N47" s="27">
        <v>78500</v>
      </c>
    </row>
    <row r="48" spans="1:14" ht="12.75">
      <c r="A48" s="10">
        <v>661</v>
      </c>
      <c r="B48" s="10" t="s">
        <v>77</v>
      </c>
      <c r="C48" s="27"/>
      <c r="D48" s="27"/>
      <c r="E48" s="27"/>
      <c r="F48" s="27"/>
      <c r="G48" s="27"/>
      <c r="H48" s="27">
        <f>H49+H50</f>
        <v>84500</v>
      </c>
      <c r="I48" s="27"/>
      <c r="J48" s="27"/>
      <c r="K48" s="27"/>
      <c r="L48" s="30"/>
      <c r="M48" s="27"/>
      <c r="N48" s="27"/>
    </row>
    <row r="49" spans="1:14" ht="12.75">
      <c r="A49" s="6">
        <v>66142</v>
      </c>
      <c r="B49" s="6" t="s">
        <v>18</v>
      </c>
      <c r="C49" s="29"/>
      <c r="D49" s="29"/>
      <c r="E49" s="29"/>
      <c r="F49" s="29"/>
      <c r="G49" s="29"/>
      <c r="H49" s="29"/>
      <c r="I49" s="29"/>
      <c r="J49" s="29"/>
      <c r="K49" s="29"/>
      <c r="L49" s="29">
        <f t="shared" si="2"/>
        <v>0</v>
      </c>
      <c r="M49" s="28"/>
      <c r="N49" s="28"/>
    </row>
    <row r="50" spans="1:14" ht="12.75">
      <c r="A50" s="6">
        <v>66151</v>
      </c>
      <c r="B50" s="6" t="s">
        <v>19</v>
      </c>
      <c r="C50" s="29"/>
      <c r="D50" s="29"/>
      <c r="E50" s="29"/>
      <c r="F50" s="29"/>
      <c r="G50" s="29"/>
      <c r="H50" s="29">
        <v>84500</v>
      </c>
      <c r="I50" s="29"/>
      <c r="J50" s="29"/>
      <c r="K50" s="29"/>
      <c r="L50" s="29">
        <f t="shared" si="2"/>
        <v>84500</v>
      </c>
      <c r="M50" s="28">
        <v>78500</v>
      </c>
      <c r="N50" s="28">
        <v>78500</v>
      </c>
    </row>
    <row r="51" spans="1:14" ht="12.75">
      <c r="A51" s="6">
        <v>66314</v>
      </c>
      <c r="B51" s="6" t="s">
        <v>78</v>
      </c>
      <c r="C51" s="29"/>
      <c r="D51" s="29"/>
      <c r="E51" s="29"/>
      <c r="F51" s="29"/>
      <c r="G51" s="29"/>
      <c r="H51" s="29"/>
      <c r="I51" s="29"/>
      <c r="J51" s="29"/>
      <c r="K51" s="29"/>
      <c r="L51" s="29">
        <f t="shared" si="2"/>
        <v>0</v>
      </c>
      <c r="M51" s="28"/>
      <c r="N51" s="28"/>
    </row>
    <row r="52" spans="1:14" ht="12.75">
      <c r="A52" s="6">
        <v>66324</v>
      </c>
      <c r="B52" s="6" t="s">
        <v>79</v>
      </c>
      <c r="C52" s="29"/>
      <c r="D52" s="29"/>
      <c r="E52" s="29"/>
      <c r="F52" s="29"/>
      <c r="G52" s="29"/>
      <c r="H52" s="29"/>
      <c r="I52" s="29"/>
      <c r="J52" s="29"/>
      <c r="K52" s="29"/>
      <c r="L52" s="29">
        <f t="shared" si="2"/>
        <v>0</v>
      </c>
      <c r="M52" s="28"/>
      <c r="N52" s="28"/>
    </row>
    <row r="53" spans="1:14" ht="12.75">
      <c r="A53" s="10">
        <v>67</v>
      </c>
      <c r="B53" s="10" t="s">
        <v>20</v>
      </c>
      <c r="C53" s="27">
        <f>SUM(C55:C57)</f>
        <v>0</v>
      </c>
      <c r="D53" s="27">
        <f aca="true" t="shared" si="6" ref="D53:K53">SUM(D55:D57)</f>
        <v>589313</v>
      </c>
      <c r="E53" s="27">
        <f t="shared" si="6"/>
        <v>35846</v>
      </c>
      <c r="F53" s="27">
        <f t="shared" si="6"/>
        <v>0</v>
      </c>
      <c r="G53" s="27">
        <f t="shared" si="6"/>
        <v>0</v>
      </c>
      <c r="H53" s="27">
        <f t="shared" si="6"/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30">
        <f t="shared" si="2"/>
        <v>625159</v>
      </c>
      <c r="M53" s="27">
        <v>606126</v>
      </c>
      <c r="N53" s="27">
        <v>606126</v>
      </c>
    </row>
    <row r="54" spans="1:14" ht="12.75">
      <c r="A54" s="10">
        <v>671</v>
      </c>
      <c r="B54" s="10" t="s">
        <v>191</v>
      </c>
      <c r="C54" s="27"/>
      <c r="D54" s="27">
        <f>D55+D56</f>
        <v>589313</v>
      </c>
      <c r="E54" s="27">
        <f>E55+E56+E57</f>
        <v>35846</v>
      </c>
      <c r="F54" s="27"/>
      <c r="G54" s="27"/>
      <c r="H54" s="27"/>
      <c r="I54" s="27"/>
      <c r="J54" s="27"/>
      <c r="K54" s="27"/>
      <c r="L54" s="30">
        <f>L55+L56+L57</f>
        <v>625159</v>
      </c>
      <c r="M54" s="30">
        <v>606126</v>
      </c>
      <c r="N54" s="27"/>
    </row>
    <row r="55" spans="1:14" ht="12.75">
      <c r="A55" s="6">
        <v>67111</v>
      </c>
      <c r="B55" s="6" t="s">
        <v>21</v>
      </c>
      <c r="C55" s="29"/>
      <c r="D55" s="29">
        <v>559313</v>
      </c>
      <c r="E55" s="29">
        <v>35846</v>
      </c>
      <c r="F55" s="29"/>
      <c r="G55" s="29"/>
      <c r="H55" s="29"/>
      <c r="I55" s="29"/>
      <c r="J55" s="29"/>
      <c r="K55" s="29"/>
      <c r="L55" s="29">
        <f t="shared" si="2"/>
        <v>595159</v>
      </c>
      <c r="M55" s="28">
        <v>606126</v>
      </c>
      <c r="N55" s="28">
        <v>606126</v>
      </c>
    </row>
    <row r="56" spans="1:14" ht="12.75">
      <c r="A56" s="6">
        <v>67121</v>
      </c>
      <c r="B56" s="6" t="s">
        <v>80</v>
      </c>
      <c r="C56" s="29"/>
      <c r="D56" s="29">
        <v>30000</v>
      </c>
      <c r="E56" s="29">
        <v>0</v>
      </c>
      <c r="F56" s="29"/>
      <c r="G56" s="29"/>
      <c r="H56" s="29"/>
      <c r="I56" s="29"/>
      <c r="J56" s="29"/>
      <c r="K56" s="29"/>
      <c r="L56" s="29">
        <f t="shared" si="2"/>
        <v>30000</v>
      </c>
      <c r="M56" s="28"/>
      <c r="N56" s="28"/>
    </row>
    <row r="57" spans="1:14" ht="12.75">
      <c r="A57" s="6">
        <v>67141</v>
      </c>
      <c r="B57" s="6" t="s">
        <v>158</v>
      </c>
      <c r="C57" s="29"/>
      <c r="D57" s="29"/>
      <c r="E57" s="29"/>
      <c r="F57" s="29"/>
      <c r="G57" s="29"/>
      <c r="H57" s="29"/>
      <c r="I57" s="29"/>
      <c r="J57" s="29"/>
      <c r="K57" s="29"/>
      <c r="L57" s="29">
        <f t="shared" si="2"/>
        <v>0</v>
      </c>
      <c r="M57" s="28"/>
      <c r="N57" s="28"/>
    </row>
    <row r="58" spans="1:14" ht="12.75">
      <c r="A58" s="10">
        <v>7</v>
      </c>
      <c r="B58" s="10" t="s">
        <v>89</v>
      </c>
      <c r="C58" s="27">
        <f>SUM(C59+P59)</f>
        <v>0</v>
      </c>
      <c r="D58" s="27">
        <f aca="true" t="shared" si="7" ref="D58:K58">SUM(D59+Q59)</f>
        <v>0</v>
      </c>
      <c r="E58" s="27">
        <f t="shared" si="7"/>
        <v>0</v>
      </c>
      <c r="F58" s="27">
        <f t="shared" si="7"/>
        <v>0</v>
      </c>
      <c r="G58" s="27">
        <f t="shared" si="7"/>
        <v>0</v>
      </c>
      <c r="H58" s="27">
        <f t="shared" si="7"/>
        <v>0</v>
      </c>
      <c r="I58" s="27">
        <f t="shared" si="7"/>
        <v>0</v>
      </c>
      <c r="J58" s="27">
        <f t="shared" si="7"/>
        <v>41600</v>
      </c>
      <c r="K58" s="27">
        <f t="shared" si="7"/>
        <v>0</v>
      </c>
      <c r="L58" s="30">
        <f t="shared" si="2"/>
        <v>41600</v>
      </c>
      <c r="M58" s="27">
        <v>11300</v>
      </c>
      <c r="N58" s="27">
        <v>6300</v>
      </c>
    </row>
    <row r="59" spans="1:14" ht="12.75">
      <c r="A59" s="10">
        <v>72</v>
      </c>
      <c r="B59" s="10" t="s">
        <v>134</v>
      </c>
      <c r="C59" s="27">
        <f>SUM(C61:C64)</f>
        <v>0</v>
      </c>
      <c r="D59" s="27">
        <f aca="true" t="shared" si="8" ref="D59:K59">SUM(D61:D64)</f>
        <v>0</v>
      </c>
      <c r="E59" s="27">
        <f t="shared" si="8"/>
        <v>0</v>
      </c>
      <c r="F59" s="27">
        <f t="shared" si="8"/>
        <v>0</v>
      </c>
      <c r="G59" s="27">
        <f t="shared" si="8"/>
        <v>0</v>
      </c>
      <c r="H59" s="27">
        <f t="shared" si="8"/>
        <v>0</v>
      </c>
      <c r="I59" s="27">
        <f t="shared" si="8"/>
        <v>0</v>
      </c>
      <c r="J59" s="27">
        <f>J60+J62</f>
        <v>41600</v>
      </c>
      <c r="K59" s="27">
        <f t="shared" si="8"/>
        <v>0</v>
      </c>
      <c r="L59" s="30">
        <f t="shared" si="2"/>
        <v>41600</v>
      </c>
      <c r="M59" s="27">
        <v>11300</v>
      </c>
      <c r="N59" s="27">
        <v>6300</v>
      </c>
    </row>
    <row r="60" spans="1:14" ht="12.75">
      <c r="A60" s="10">
        <v>721</v>
      </c>
      <c r="B60" s="10" t="s">
        <v>195</v>
      </c>
      <c r="C60" s="27"/>
      <c r="D60" s="27"/>
      <c r="E60" s="27"/>
      <c r="F60" s="27"/>
      <c r="G60" s="27"/>
      <c r="H60" s="27"/>
      <c r="I60" s="27"/>
      <c r="J60" s="27">
        <f>J61</f>
        <v>11600</v>
      </c>
      <c r="K60" s="27"/>
      <c r="L60" s="30">
        <f>L61</f>
        <v>11600</v>
      </c>
      <c r="M60" s="27"/>
      <c r="N60" s="27"/>
    </row>
    <row r="61" spans="1:14" ht="12.75">
      <c r="A61" s="6">
        <v>72129</v>
      </c>
      <c r="B61" s="6" t="s">
        <v>22</v>
      </c>
      <c r="C61" s="29"/>
      <c r="D61" s="29"/>
      <c r="E61" s="29"/>
      <c r="F61" s="29"/>
      <c r="G61" s="29"/>
      <c r="H61" s="29"/>
      <c r="I61" s="29"/>
      <c r="J61" s="29">
        <v>11600</v>
      </c>
      <c r="K61" s="29"/>
      <c r="L61" s="29">
        <f t="shared" si="2"/>
        <v>11600</v>
      </c>
      <c r="M61" s="28">
        <v>11300</v>
      </c>
      <c r="N61" s="28">
        <v>6300</v>
      </c>
    </row>
    <row r="62" spans="1:14" ht="12.75">
      <c r="A62" s="11">
        <v>722</v>
      </c>
      <c r="B62" s="11" t="s">
        <v>196</v>
      </c>
      <c r="C62" s="29"/>
      <c r="D62" s="29"/>
      <c r="E62" s="29"/>
      <c r="F62" s="29"/>
      <c r="G62" s="29"/>
      <c r="H62" s="29"/>
      <c r="I62" s="29"/>
      <c r="J62" s="30">
        <f>J63+J64</f>
        <v>30000</v>
      </c>
      <c r="K62" s="29"/>
      <c r="L62" s="29">
        <f>L63</f>
        <v>30000</v>
      </c>
      <c r="M62" s="28"/>
      <c r="N62" s="28"/>
    </row>
    <row r="63" spans="1:14" ht="12.75">
      <c r="A63" s="6">
        <v>72273</v>
      </c>
      <c r="B63" s="6" t="s">
        <v>23</v>
      </c>
      <c r="C63" s="29"/>
      <c r="D63" s="29"/>
      <c r="E63" s="29"/>
      <c r="F63" s="29"/>
      <c r="G63" s="29"/>
      <c r="H63" s="29"/>
      <c r="I63" s="29"/>
      <c r="J63" s="29">
        <v>30000</v>
      </c>
      <c r="K63" s="29"/>
      <c r="L63" s="29">
        <f t="shared" si="2"/>
        <v>30000</v>
      </c>
      <c r="M63" s="28"/>
      <c r="N63" s="28"/>
    </row>
    <row r="64" spans="1:14" ht="12.75">
      <c r="A64" s="6">
        <v>72319</v>
      </c>
      <c r="B64" s="6" t="s">
        <v>24</v>
      </c>
      <c r="C64" s="29"/>
      <c r="D64" s="29"/>
      <c r="E64" s="29"/>
      <c r="F64" s="29"/>
      <c r="G64" s="29"/>
      <c r="H64" s="29"/>
      <c r="I64" s="29"/>
      <c r="J64" s="29"/>
      <c r="K64" s="29"/>
      <c r="L64" s="29">
        <f t="shared" si="2"/>
        <v>0</v>
      </c>
      <c r="M64" s="28"/>
      <c r="N64" s="28"/>
    </row>
    <row r="65" spans="1:14" ht="12.75">
      <c r="A65" s="10">
        <v>8</v>
      </c>
      <c r="B65" s="10" t="s">
        <v>98</v>
      </c>
      <c r="C65" s="27">
        <f>SUM(C66+Q66)</f>
        <v>0</v>
      </c>
      <c r="D65" s="27">
        <f aca="true" t="shared" si="9" ref="D65:N65">SUM(D66+R66)</f>
        <v>0</v>
      </c>
      <c r="E65" s="27">
        <f t="shared" si="9"/>
        <v>0</v>
      </c>
      <c r="F65" s="27">
        <f t="shared" si="9"/>
        <v>0</v>
      </c>
      <c r="G65" s="27">
        <f t="shared" si="9"/>
        <v>0</v>
      </c>
      <c r="H65" s="27">
        <f t="shared" si="9"/>
        <v>0</v>
      </c>
      <c r="I65" s="27">
        <f t="shared" si="9"/>
        <v>0</v>
      </c>
      <c r="J65" s="27">
        <f t="shared" si="9"/>
        <v>0</v>
      </c>
      <c r="K65" s="27">
        <f t="shared" si="9"/>
        <v>0</v>
      </c>
      <c r="L65" s="30">
        <f t="shared" si="2"/>
        <v>0</v>
      </c>
      <c r="M65" s="27">
        <f t="shared" si="9"/>
        <v>0</v>
      </c>
      <c r="N65" s="27">
        <f t="shared" si="9"/>
        <v>0</v>
      </c>
    </row>
    <row r="66" spans="1:14" ht="12.75">
      <c r="A66" s="10">
        <v>84</v>
      </c>
      <c r="B66" s="10" t="s">
        <v>135</v>
      </c>
      <c r="C66" s="27">
        <f>SUM(C67+P67)</f>
        <v>0</v>
      </c>
      <c r="D66" s="27">
        <f aca="true" t="shared" si="10" ref="D66:K66">SUM(D67+Q67)</f>
        <v>0</v>
      </c>
      <c r="E66" s="27">
        <f t="shared" si="10"/>
        <v>0</v>
      </c>
      <c r="F66" s="27">
        <f t="shared" si="10"/>
        <v>0</v>
      </c>
      <c r="G66" s="27">
        <f t="shared" si="10"/>
        <v>0</v>
      </c>
      <c r="H66" s="27">
        <f t="shared" si="10"/>
        <v>0</v>
      </c>
      <c r="I66" s="27">
        <f t="shared" si="10"/>
        <v>0</v>
      </c>
      <c r="J66" s="27">
        <f t="shared" si="10"/>
        <v>0</v>
      </c>
      <c r="K66" s="27">
        <f t="shared" si="10"/>
        <v>0</v>
      </c>
      <c r="L66" s="30">
        <f t="shared" si="2"/>
        <v>0</v>
      </c>
      <c r="M66" s="27"/>
      <c r="N66" s="27"/>
    </row>
    <row r="67" spans="1:14" ht="12.75">
      <c r="A67" s="6">
        <v>84221</v>
      </c>
      <c r="B67" s="6" t="s">
        <v>97</v>
      </c>
      <c r="C67" s="29"/>
      <c r="D67" s="29"/>
      <c r="E67" s="29"/>
      <c r="F67" s="29"/>
      <c r="G67" s="29"/>
      <c r="H67" s="29"/>
      <c r="I67" s="29"/>
      <c r="J67" s="29"/>
      <c r="K67" s="29"/>
      <c r="L67" s="29">
        <f t="shared" si="2"/>
        <v>0</v>
      </c>
      <c r="M67" s="28"/>
      <c r="N67" s="28"/>
    </row>
    <row r="68" spans="1:14" ht="12.75">
      <c r="A68" s="11">
        <v>9</v>
      </c>
      <c r="B68" s="11" t="s">
        <v>210</v>
      </c>
      <c r="C68" s="29"/>
      <c r="D68" s="29"/>
      <c r="E68" s="29"/>
      <c r="F68" s="29"/>
      <c r="G68" s="29"/>
      <c r="H68" s="30">
        <f>SUM(H69)</f>
        <v>15000</v>
      </c>
      <c r="I68" s="29"/>
      <c r="J68" s="29"/>
      <c r="K68" s="29"/>
      <c r="L68" s="30">
        <f>SUM(H68)</f>
        <v>15000</v>
      </c>
      <c r="M68" s="28"/>
      <c r="N68" s="28"/>
    </row>
    <row r="69" spans="1:14" ht="12.75">
      <c r="A69" s="11">
        <v>92</v>
      </c>
      <c r="B69" s="11" t="s">
        <v>211</v>
      </c>
      <c r="C69" s="29"/>
      <c r="D69" s="29"/>
      <c r="E69" s="29"/>
      <c r="F69" s="29"/>
      <c r="G69" s="29"/>
      <c r="H69" s="30">
        <v>15000</v>
      </c>
      <c r="I69" s="29"/>
      <c r="J69" s="29"/>
      <c r="K69" s="29"/>
      <c r="L69" s="30">
        <f>SUM(H70)</f>
        <v>15000</v>
      </c>
      <c r="M69" s="28"/>
      <c r="N69" s="28"/>
    </row>
    <row r="70" spans="1:14" ht="12.75">
      <c r="A70" s="11">
        <v>922</v>
      </c>
      <c r="B70" s="11" t="s">
        <v>209</v>
      </c>
      <c r="C70" s="29"/>
      <c r="D70" s="29"/>
      <c r="E70" s="29"/>
      <c r="F70" s="29"/>
      <c r="G70" s="29"/>
      <c r="H70" s="30">
        <f>SUM(H71)</f>
        <v>15000</v>
      </c>
      <c r="I70" s="29"/>
      <c r="J70" s="29"/>
      <c r="K70" s="29"/>
      <c r="L70" s="30">
        <f>SUM(H70)</f>
        <v>15000</v>
      </c>
      <c r="M70" s="28"/>
      <c r="N70" s="28"/>
    </row>
    <row r="71" spans="1:14" ht="12.75">
      <c r="A71" s="12">
        <v>92211</v>
      </c>
      <c r="B71" s="12" t="s">
        <v>208</v>
      </c>
      <c r="C71" s="29"/>
      <c r="D71" s="29"/>
      <c r="E71" s="29"/>
      <c r="F71" s="29"/>
      <c r="G71" s="29"/>
      <c r="H71" s="29">
        <v>15000</v>
      </c>
      <c r="I71" s="29"/>
      <c r="J71" s="29"/>
      <c r="K71" s="29"/>
      <c r="L71" s="29">
        <f>SUM(H71)</f>
        <v>15000</v>
      </c>
      <c r="M71" s="28"/>
      <c r="N71" s="28"/>
    </row>
    <row r="72" spans="1:14" ht="12.75">
      <c r="A72" s="6"/>
      <c r="B72" s="10" t="s">
        <v>132</v>
      </c>
      <c r="C72" s="27">
        <f>SUM(C11+C58+C65)</f>
        <v>4867407</v>
      </c>
      <c r="D72" s="27">
        <f>SUM(D11+D58+D65)</f>
        <v>589313</v>
      </c>
      <c r="E72" s="27">
        <f>SUM(E11+E58+E65)</f>
        <v>35846</v>
      </c>
      <c r="F72" s="27">
        <f>SUM(F11+F58+F65)</f>
        <v>10000</v>
      </c>
      <c r="G72" s="27">
        <v>48500</v>
      </c>
      <c r="H72" s="27">
        <v>99520</v>
      </c>
      <c r="I72" s="27">
        <f>SUM(I11+I58+I65)</f>
        <v>0</v>
      </c>
      <c r="J72" s="27">
        <f>SUM(J11+J58+J65)</f>
        <v>41600</v>
      </c>
      <c r="K72" s="27">
        <f>SUM(K11+K58+K65)</f>
        <v>0</v>
      </c>
      <c r="L72" s="27">
        <f>SUM(L11+L58+L68)</f>
        <v>5692186</v>
      </c>
      <c r="M72" s="27">
        <v>5698868</v>
      </c>
      <c r="N72" s="27">
        <v>5698191</v>
      </c>
    </row>
    <row r="73" spans="1:12" ht="12.7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</row>
    <row r="74" spans="1:12" ht="12.7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</row>
    <row r="75" spans="1:12" ht="12.75">
      <c r="A75" s="46" t="s">
        <v>159</v>
      </c>
      <c r="B75" s="47"/>
      <c r="C75" s="47"/>
      <c r="D75" s="13"/>
      <c r="E75" s="13"/>
      <c r="F75" s="13"/>
      <c r="G75" s="14"/>
      <c r="H75" s="14"/>
      <c r="I75" s="14"/>
      <c r="J75" s="14"/>
      <c r="K75" s="14"/>
      <c r="L75" s="2"/>
    </row>
    <row r="76" spans="1:12" ht="12.75">
      <c r="A76" s="13"/>
      <c r="B76" s="13"/>
      <c r="C76" s="13"/>
      <c r="D76" s="13"/>
      <c r="E76" s="13"/>
      <c r="F76" s="13"/>
      <c r="G76" s="14"/>
      <c r="H76" s="14"/>
      <c r="I76" s="14"/>
      <c r="J76" s="14"/>
      <c r="K76" s="14"/>
      <c r="L76" s="2"/>
    </row>
    <row r="77" spans="1:12" ht="12.75">
      <c r="A77" s="13"/>
      <c r="B77" s="44" t="s">
        <v>142</v>
      </c>
      <c r="C77" s="44"/>
      <c r="D77" s="13"/>
      <c r="E77" s="13"/>
      <c r="F77" s="13"/>
      <c r="G77" s="14"/>
      <c r="H77" s="14"/>
      <c r="I77" s="14"/>
      <c r="J77" s="14"/>
      <c r="K77" s="14"/>
      <c r="L77" s="2"/>
    </row>
    <row r="78" spans="1:12" ht="12.75">
      <c r="A78" s="13"/>
      <c r="B78" s="44" t="s">
        <v>154</v>
      </c>
      <c r="C78" s="45"/>
      <c r="D78" s="45"/>
      <c r="E78" s="45"/>
      <c r="F78" s="45"/>
      <c r="G78" s="14"/>
      <c r="H78" s="14"/>
      <c r="I78" s="14"/>
      <c r="J78" s="14"/>
      <c r="K78" s="14"/>
      <c r="L78" s="2"/>
    </row>
    <row r="79" spans="1:12" ht="12.75">
      <c r="A79" s="13"/>
      <c r="B79" s="44" t="s">
        <v>155</v>
      </c>
      <c r="C79" s="45"/>
      <c r="D79" s="45"/>
      <c r="E79" s="45"/>
      <c r="F79" s="45"/>
      <c r="G79" s="14"/>
      <c r="H79" s="14"/>
      <c r="I79" s="14"/>
      <c r="J79" s="14"/>
      <c r="K79" s="14"/>
      <c r="L79" s="2"/>
    </row>
    <row r="80" spans="1:13" ht="12.75">
      <c r="A80" s="13"/>
      <c r="B80" s="13" t="s">
        <v>118</v>
      </c>
      <c r="C80" s="13"/>
      <c r="D80" s="13"/>
      <c r="E80" s="13"/>
      <c r="F80" s="13"/>
      <c r="G80" s="14"/>
      <c r="H80" s="14"/>
      <c r="I80" s="14"/>
      <c r="J80" s="14"/>
      <c r="K80" s="14"/>
      <c r="L80" s="2"/>
      <c r="M80">
        <v>53</v>
      </c>
    </row>
    <row r="81" spans="1:12" ht="12.75">
      <c r="A81" s="13"/>
      <c r="B81" s="13"/>
      <c r="C81" s="13"/>
      <c r="D81" s="13"/>
      <c r="E81" s="13"/>
      <c r="F81" s="13"/>
      <c r="G81" s="14"/>
      <c r="H81" s="14"/>
      <c r="I81" s="14"/>
      <c r="J81" s="14"/>
      <c r="K81" s="14"/>
      <c r="L81" s="2"/>
    </row>
    <row r="82" spans="1:14" ht="12.75">
      <c r="A82" s="10">
        <v>3</v>
      </c>
      <c r="B82" s="10" t="s">
        <v>26</v>
      </c>
      <c r="C82" s="27"/>
      <c r="D82" s="27">
        <f>SUM(D83+D88+D130)</f>
        <v>559313</v>
      </c>
      <c r="E82" s="27"/>
      <c r="F82" s="27"/>
      <c r="G82" s="27"/>
      <c r="H82" s="27"/>
      <c r="I82" s="27"/>
      <c r="J82" s="27"/>
      <c r="K82" s="27"/>
      <c r="L82" s="27">
        <f>SUM(D82+F82)</f>
        <v>559313</v>
      </c>
      <c r="M82" s="27">
        <v>570280</v>
      </c>
      <c r="N82" s="27">
        <v>570280</v>
      </c>
    </row>
    <row r="83" spans="1:14" ht="12.75">
      <c r="A83" s="10">
        <v>31</v>
      </c>
      <c r="B83" s="10" t="s">
        <v>27</v>
      </c>
      <c r="C83" s="27"/>
      <c r="D83" s="27">
        <f>SUM(D84:D87)</f>
        <v>0</v>
      </c>
      <c r="E83" s="27"/>
      <c r="F83" s="27"/>
      <c r="G83" s="27"/>
      <c r="H83" s="27"/>
      <c r="I83" s="27"/>
      <c r="J83" s="27"/>
      <c r="K83" s="27"/>
      <c r="L83" s="27">
        <f aca="true" t="shared" si="11" ref="L83:L134">SUM(D83+F83)</f>
        <v>0</v>
      </c>
      <c r="M83" s="27"/>
      <c r="N83" s="27"/>
    </row>
    <row r="84" spans="1:14" ht="12.75">
      <c r="A84" s="6">
        <v>31111</v>
      </c>
      <c r="B84" s="6" t="s">
        <v>28</v>
      </c>
      <c r="C84" s="29"/>
      <c r="D84" s="29"/>
      <c r="E84" s="29"/>
      <c r="F84" s="29"/>
      <c r="G84" s="27"/>
      <c r="H84" s="27"/>
      <c r="I84" s="27"/>
      <c r="J84" s="27"/>
      <c r="K84" s="27"/>
      <c r="L84" s="28">
        <f t="shared" si="11"/>
        <v>0</v>
      </c>
      <c r="M84" s="29"/>
      <c r="N84" s="29"/>
    </row>
    <row r="85" spans="1:14" ht="12.75">
      <c r="A85" s="6">
        <v>31219</v>
      </c>
      <c r="B85" s="6" t="s">
        <v>29</v>
      </c>
      <c r="C85" s="29"/>
      <c r="D85" s="29"/>
      <c r="E85" s="29"/>
      <c r="F85" s="29"/>
      <c r="G85" s="27"/>
      <c r="H85" s="27"/>
      <c r="I85" s="27"/>
      <c r="J85" s="27"/>
      <c r="K85" s="27"/>
      <c r="L85" s="28">
        <f t="shared" si="11"/>
        <v>0</v>
      </c>
      <c r="M85" s="29"/>
      <c r="N85" s="29"/>
    </row>
    <row r="86" spans="1:14" ht="12.75">
      <c r="A86" s="6">
        <v>31321</v>
      </c>
      <c r="B86" s="6" t="s">
        <v>30</v>
      </c>
      <c r="C86" s="29"/>
      <c r="D86" s="29"/>
      <c r="E86" s="29"/>
      <c r="F86" s="29"/>
      <c r="G86" s="27"/>
      <c r="H86" s="27"/>
      <c r="I86" s="27"/>
      <c r="J86" s="27"/>
      <c r="K86" s="27"/>
      <c r="L86" s="28">
        <f t="shared" si="11"/>
        <v>0</v>
      </c>
      <c r="M86" s="29"/>
      <c r="N86" s="29"/>
    </row>
    <row r="87" spans="1:14" ht="12.75">
      <c r="A87" s="6">
        <v>31332</v>
      </c>
      <c r="B87" s="6" t="s">
        <v>31</v>
      </c>
      <c r="C87" s="29"/>
      <c r="D87" s="29"/>
      <c r="E87" s="29"/>
      <c r="F87" s="29"/>
      <c r="G87" s="27"/>
      <c r="H87" s="27"/>
      <c r="I87" s="27"/>
      <c r="J87" s="27"/>
      <c r="K87" s="27"/>
      <c r="L87" s="28">
        <f t="shared" si="11"/>
        <v>0</v>
      </c>
      <c r="M87" s="29"/>
      <c r="N87" s="29"/>
    </row>
    <row r="88" spans="1:14" ht="12.75">
      <c r="A88" s="10">
        <v>32</v>
      </c>
      <c r="B88" s="10" t="s">
        <v>32</v>
      </c>
      <c r="C88" s="27"/>
      <c r="D88" s="27">
        <f>SUM(D89+D94+D106+D123)</f>
        <v>555113</v>
      </c>
      <c r="E88" s="27"/>
      <c r="F88" s="27"/>
      <c r="G88" s="27"/>
      <c r="H88" s="27"/>
      <c r="I88" s="27"/>
      <c r="J88" s="27"/>
      <c r="K88" s="27"/>
      <c r="L88" s="27">
        <f t="shared" si="11"/>
        <v>555113</v>
      </c>
      <c r="M88" s="27">
        <v>566580</v>
      </c>
      <c r="N88" s="27">
        <v>566580</v>
      </c>
    </row>
    <row r="89" spans="1:14" ht="12.75">
      <c r="A89" s="10">
        <v>321</v>
      </c>
      <c r="B89" s="10" t="s">
        <v>197</v>
      </c>
      <c r="C89" s="27"/>
      <c r="D89" s="27">
        <f>SUM(D90+D91+D92+D93)</f>
        <v>318300</v>
      </c>
      <c r="E89" s="27"/>
      <c r="F89" s="27"/>
      <c r="G89" s="27"/>
      <c r="H89" s="27"/>
      <c r="I89" s="27"/>
      <c r="J89" s="27"/>
      <c r="K89" s="27"/>
      <c r="L89" s="27">
        <v>184930</v>
      </c>
      <c r="M89" s="27"/>
      <c r="N89" s="27"/>
    </row>
    <row r="90" spans="1:14" ht="12.75">
      <c r="A90" s="6">
        <v>32119</v>
      </c>
      <c r="B90" s="6" t="s">
        <v>96</v>
      </c>
      <c r="C90" s="29"/>
      <c r="D90" s="29"/>
      <c r="E90" s="29"/>
      <c r="F90" s="29"/>
      <c r="G90" s="27"/>
      <c r="H90" s="27"/>
      <c r="I90" s="27"/>
      <c r="J90" s="27"/>
      <c r="K90" s="27"/>
      <c r="L90" s="28">
        <f t="shared" si="11"/>
        <v>0</v>
      </c>
      <c r="M90" s="29"/>
      <c r="N90" s="29"/>
    </row>
    <row r="91" spans="1:14" ht="12.75">
      <c r="A91" s="6">
        <v>32121</v>
      </c>
      <c r="B91" s="6" t="s">
        <v>81</v>
      </c>
      <c r="C91" s="29"/>
      <c r="D91" s="29">
        <v>318300</v>
      </c>
      <c r="E91" s="29"/>
      <c r="F91" s="29"/>
      <c r="G91" s="27"/>
      <c r="H91" s="27"/>
      <c r="I91" s="27"/>
      <c r="J91" s="27"/>
      <c r="K91" s="27"/>
      <c r="L91" s="28">
        <f t="shared" si="11"/>
        <v>318300</v>
      </c>
      <c r="M91" s="29"/>
      <c r="N91" s="29"/>
    </row>
    <row r="92" spans="1:14" ht="12.75">
      <c r="A92" s="6">
        <v>32131</v>
      </c>
      <c r="B92" s="6" t="s">
        <v>33</v>
      </c>
      <c r="C92" s="29"/>
      <c r="D92" s="29"/>
      <c r="E92" s="29"/>
      <c r="F92" s="29"/>
      <c r="G92" s="27"/>
      <c r="H92" s="27"/>
      <c r="I92" s="27"/>
      <c r="J92" s="27"/>
      <c r="K92" s="27"/>
      <c r="L92" s="28">
        <f t="shared" si="11"/>
        <v>0</v>
      </c>
      <c r="M92" s="29"/>
      <c r="N92" s="29"/>
    </row>
    <row r="93" spans="1:14" ht="12.75">
      <c r="A93" s="6">
        <v>32149</v>
      </c>
      <c r="B93" s="6" t="s">
        <v>34</v>
      </c>
      <c r="C93" s="29"/>
      <c r="D93" s="29"/>
      <c r="E93" s="29"/>
      <c r="F93" s="29"/>
      <c r="G93" s="27"/>
      <c r="H93" s="27"/>
      <c r="I93" s="27"/>
      <c r="J93" s="27"/>
      <c r="K93" s="27"/>
      <c r="L93" s="28">
        <f t="shared" si="11"/>
        <v>0</v>
      </c>
      <c r="M93" s="29"/>
      <c r="N93" s="29"/>
    </row>
    <row r="94" spans="1:14" ht="12.75">
      <c r="A94" s="11">
        <v>322</v>
      </c>
      <c r="B94" s="11" t="s">
        <v>198</v>
      </c>
      <c r="C94" s="29"/>
      <c r="D94" s="30">
        <f>SUM(D95+D96+D97+D98+D99+D100+D101+D102+D103+D104+D105)</f>
        <v>169000</v>
      </c>
      <c r="E94" s="29"/>
      <c r="F94" s="29"/>
      <c r="G94" s="27"/>
      <c r="H94" s="27"/>
      <c r="I94" s="27"/>
      <c r="J94" s="27"/>
      <c r="K94" s="27"/>
      <c r="L94" s="30">
        <f>SUM(L95+L96+L97+L98+L99+L100+L101+L102+L103+L104+L105)</f>
        <v>169000</v>
      </c>
      <c r="M94" s="29"/>
      <c r="N94" s="29"/>
    </row>
    <row r="95" spans="1:14" ht="12.75">
      <c r="A95" s="6">
        <v>32211</v>
      </c>
      <c r="B95" s="6" t="s">
        <v>37</v>
      </c>
      <c r="C95" s="29"/>
      <c r="D95" s="29"/>
      <c r="E95" s="29"/>
      <c r="F95" s="29"/>
      <c r="G95" s="27"/>
      <c r="H95" s="27"/>
      <c r="I95" s="27"/>
      <c r="J95" s="27"/>
      <c r="K95" s="27"/>
      <c r="L95" s="28">
        <f>SUM(D95+E95)</f>
        <v>0</v>
      </c>
      <c r="M95" s="29"/>
      <c r="N95" s="29"/>
    </row>
    <row r="96" spans="1:14" ht="12.75">
      <c r="A96" s="6">
        <v>32219</v>
      </c>
      <c r="B96" s="6" t="s">
        <v>95</v>
      </c>
      <c r="C96" s="29"/>
      <c r="D96" s="29"/>
      <c r="E96" s="29"/>
      <c r="F96" s="29"/>
      <c r="G96" s="27"/>
      <c r="H96" s="27"/>
      <c r="I96" s="27"/>
      <c r="J96" s="27"/>
      <c r="K96" s="27"/>
      <c r="L96" s="28">
        <f t="shared" si="11"/>
        <v>0</v>
      </c>
      <c r="M96" s="29"/>
      <c r="N96" s="29"/>
    </row>
    <row r="97" spans="1:14" ht="12.75">
      <c r="A97" s="6">
        <v>32229</v>
      </c>
      <c r="B97" s="6" t="s">
        <v>38</v>
      </c>
      <c r="C97" s="29"/>
      <c r="D97" s="29"/>
      <c r="E97" s="29"/>
      <c r="F97" s="29"/>
      <c r="G97" s="27"/>
      <c r="H97" s="27"/>
      <c r="I97" s="27"/>
      <c r="J97" s="27"/>
      <c r="K97" s="27"/>
      <c r="L97" s="28">
        <f t="shared" si="11"/>
        <v>0</v>
      </c>
      <c r="M97" s="29"/>
      <c r="N97" s="29"/>
    </row>
    <row r="98" spans="1:14" ht="12.75">
      <c r="A98" s="6">
        <v>32231</v>
      </c>
      <c r="B98" s="6" t="s">
        <v>39</v>
      </c>
      <c r="C98" s="29"/>
      <c r="D98" s="29">
        <v>47000</v>
      </c>
      <c r="E98" s="29"/>
      <c r="F98" s="29"/>
      <c r="G98" s="27"/>
      <c r="H98" s="27"/>
      <c r="I98" s="27"/>
      <c r="J98" s="27"/>
      <c r="K98" s="27"/>
      <c r="L98" s="28">
        <f t="shared" si="11"/>
        <v>47000</v>
      </c>
      <c r="M98" s="29"/>
      <c r="N98" s="29"/>
    </row>
    <row r="99" spans="1:14" ht="12.75">
      <c r="A99" s="6">
        <v>32233</v>
      </c>
      <c r="B99" s="6" t="s">
        <v>40</v>
      </c>
      <c r="C99" s="29"/>
      <c r="D99" s="29">
        <v>122000</v>
      </c>
      <c r="E99" s="29"/>
      <c r="F99" s="29"/>
      <c r="G99" s="27"/>
      <c r="H99" s="27"/>
      <c r="I99" s="27"/>
      <c r="J99" s="27"/>
      <c r="K99" s="27"/>
      <c r="L99" s="28">
        <f t="shared" si="11"/>
        <v>122000</v>
      </c>
      <c r="M99" s="29"/>
      <c r="N99" s="29"/>
    </row>
    <row r="100" spans="1:14" ht="12.75">
      <c r="A100" s="6">
        <v>32234</v>
      </c>
      <c r="B100" s="6" t="s">
        <v>41</v>
      </c>
      <c r="C100" s="29"/>
      <c r="D100" s="29"/>
      <c r="E100" s="29"/>
      <c r="F100" s="29"/>
      <c r="G100" s="27"/>
      <c r="H100" s="27"/>
      <c r="I100" s="27"/>
      <c r="J100" s="27"/>
      <c r="K100" s="27"/>
      <c r="L100" s="28">
        <f t="shared" si="11"/>
        <v>0</v>
      </c>
      <c r="M100" s="29"/>
      <c r="N100" s="29"/>
    </row>
    <row r="101" spans="1:14" ht="12.75">
      <c r="A101" s="6">
        <v>32239</v>
      </c>
      <c r="B101" s="6" t="s">
        <v>42</v>
      </c>
      <c r="C101" s="29"/>
      <c r="D101" s="29"/>
      <c r="E101" s="29"/>
      <c r="F101" s="29"/>
      <c r="G101" s="27"/>
      <c r="H101" s="27"/>
      <c r="I101" s="27"/>
      <c r="J101" s="27"/>
      <c r="K101" s="27"/>
      <c r="L101" s="28">
        <f t="shared" si="11"/>
        <v>0</v>
      </c>
      <c r="M101" s="29"/>
      <c r="N101" s="29"/>
    </row>
    <row r="102" spans="1:14" ht="12.75">
      <c r="A102" s="6">
        <v>32244</v>
      </c>
      <c r="B102" s="6" t="s">
        <v>82</v>
      </c>
      <c r="C102" s="29"/>
      <c r="D102" s="29"/>
      <c r="E102" s="29"/>
      <c r="F102" s="29"/>
      <c r="G102" s="27"/>
      <c r="H102" s="27"/>
      <c r="I102" s="27"/>
      <c r="J102" s="27"/>
      <c r="K102" s="27"/>
      <c r="L102" s="28">
        <f t="shared" si="11"/>
        <v>0</v>
      </c>
      <c r="M102" s="29"/>
      <c r="N102" s="29"/>
    </row>
    <row r="103" spans="1:14" ht="12.75">
      <c r="A103" s="6">
        <v>32251</v>
      </c>
      <c r="B103" s="6" t="s">
        <v>43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8">
        <f t="shared" si="11"/>
        <v>0</v>
      </c>
      <c r="M103" s="29"/>
      <c r="N103" s="29"/>
    </row>
    <row r="104" spans="1:17" ht="12.75">
      <c r="A104" s="6">
        <v>32252</v>
      </c>
      <c r="B104" s="6" t="s">
        <v>44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8">
        <f t="shared" si="11"/>
        <v>0</v>
      </c>
      <c r="M104" s="29"/>
      <c r="N104" s="29"/>
      <c r="Q104" s="36"/>
    </row>
    <row r="105" spans="1:14" ht="12.75">
      <c r="A105" s="6">
        <v>32271</v>
      </c>
      <c r="B105" s="6" t="s">
        <v>83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8">
        <f t="shared" si="11"/>
        <v>0</v>
      </c>
      <c r="M105" s="29"/>
      <c r="N105" s="29"/>
    </row>
    <row r="106" spans="1:14" ht="12.75">
      <c r="A106" s="11">
        <v>323</v>
      </c>
      <c r="B106" s="11" t="s">
        <v>199</v>
      </c>
      <c r="C106" s="29"/>
      <c r="D106" s="30">
        <f>SUM(D107+D108+D109+D110+D111+D112+D113+D114+D115+D116+D117+D118+D119+D120+D121)</f>
        <v>53613</v>
      </c>
      <c r="E106" s="29"/>
      <c r="F106" s="29"/>
      <c r="G106" s="29"/>
      <c r="H106" s="29"/>
      <c r="I106" s="29"/>
      <c r="J106" s="29"/>
      <c r="K106" s="29"/>
      <c r="L106" s="30">
        <f>SUM(L107+L108+L109+L110+L111+L112+L113+L114+L115+L116+L117+L118+L119+L120+L121+L122)</f>
        <v>53613</v>
      </c>
      <c r="M106" s="29"/>
      <c r="N106" s="29"/>
    </row>
    <row r="107" spans="1:14" ht="12.75">
      <c r="A107" s="6">
        <v>32311</v>
      </c>
      <c r="B107" s="6" t="s">
        <v>84</v>
      </c>
      <c r="C107" s="29"/>
      <c r="D107" s="29">
        <v>6000</v>
      </c>
      <c r="E107" s="29"/>
      <c r="F107" s="29"/>
      <c r="G107" s="29"/>
      <c r="H107" s="29"/>
      <c r="I107" s="29"/>
      <c r="J107" s="29"/>
      <c r="K107" s="29"/>
      <c r="L107" s="28">
        <f t="shared" si="11"/>
        <v>6000</v>
      </c>
      <c r="M107" s="29"/>
      <c r="N107" s="29"/>
    </row>
    <row r="108" spans="1:14" ht="12.75">
      <c r="A108" s="6">
        <v>32313</v>
      </c>
      <c r="B108" s="6" t="s">
        <v>45</v>
      </c>
      <c r="C108" s="29"/>
      <c r="D108" s="29">
        <v>1500</v>
      </c>
      <c r="E108" s="29"/>
      <c r="F108" s="29"/>
      <c r="G108" s="29"/>
      <c r="H108" s="29"/>
      <c r="I108" s="29"/>
      <c r="J108" s="29"/>
      <c r="K108" s="29"/>
      <c r="L108" s="28">
        <f t="shared" si="11"/>
        <v>1500</v>
      </c>
      <c r="M108" s="29"/>
      <c r="N108" s="29"/>
    </row>
    <row r="109" spans="1:14" ht="12.75">
      <c r="A109" s="6">
        <v>32319</v>
      </c>
      <c r="B109" s="6" t="s">
        <v>46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8">
        <f t="shared" si="11"/>
        <v>0</v>
      </c>
      <c r="M109" s="29"/>
      <c r="N109" s="29"/>
    </row>
    <row r="110" spans="1:14" ht="12.75">
      <c r="A110" s="6">
        <v>32329</v>
      </c>
      <c r="B110" s="6" t="s">
        <v>47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8">
        <f t="shared" si="11"/>
        <v>0</v>
      </c>
      <c r="M110" s="29"/>
      <c r="N110" s="29"/>
    </row>
    <row r="111" spans="1:14" ht="12.75">
      <c r="A111" s="6">
        <v>32339</v>
      </c>
      <c r="B111" s="6" t="s">
        <v>48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8">
        <f t="shared" si="11"/>
        <v>0</v>
      </c>
      <c r="M111" s="29"/>
      <c r="N111" s="29"/>
    </row>
    <row r="112" spans="1:14" ht="12.75">
      <c r="A112" s="6">
        <v>32349</v>
      </c>
      <c r="B112" s="6" t="s">
        <v>49</v>
      </c>
      <c r="C112" s="29"/>
      <c r="D112" s="29">
        <v>33000</v>
      </c>
      <c r="E112" s="29"/>
      <c r="F112" s="29"/>
      <c r="G112" s="29"/>
      <c r="H112" s="29"/>
      <c r="I112" s="29"/>
      <c r="J112" s="29"/>
      <c r="K112" s="29"/>
      <c r="L112" s="28">
        <f t="shared" si="11"/>
        <v>33000</v>
      </c>
      <c r="M112" s="29"/>
      <c r="N112" s="29"/>
    </row>
    <row r="113" spans="1:14" ht="12.75">
      <c r="A113" s="6">
        <v>32359</v>
      </c>
      <c r="B113" s="6" t="s">
        <v>50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8">
        <f t="shared" si="11"/>
        <v>0</v>
      </c>
      <c r="M113" s="29"/>
      <c r="N113" s="29"/>
    </row>
    <row r="114" spans="1:14" ht="12.75">
      <c r="A114" s="6">
        <v>32361</v>
      </c>
      <c r="B114" s="6" t="s">
        <v>51</v>
      </c>
      <c r="C114" s="29"/>
      <c r="D114" s="29">
        <v>6613</v>
      </c>
      <c r="E114" s="29"/>
      <c r="F114" s="29"/>
      <c r="G114" s="29"/>
      <c r="H114" s="29"/>
      <c r="I114" s="29"/>
      <c r="J114" s="29"/>
      <c r="K114" s="29"/>
      <c r="L114" s="28">
        <f t="shared" si="11"/>
        <v>6613</v>
      </c>
      <c r="M114" s="29"/>
      <c r="N114" s="29"/>
    </row>
    <row r="115" spans="1:14" ht="12.75">
      <c r="A115" s="6">
        <v>32369</v>
      </c>
      <c r="B115" s="6" t="s">
        <v>52</v>
      </c>
      <c r="C115" s="29"/>
      <c r="D115" s="29">
        <v>0</v>
      </c>
      <c r="E115" s="29"/>
      <c r="F115" s="29"/>
      <c r="G115" s="29"/>
      <c r="H115" s="29"/>
      <c r="I115" s="29"/>
      <c r="J115" s="29"/>
      <c r="K115" s="29"/>
      <c r="L115" s="28">
        <f t="shared" si="11"/>
        <v>0</v>
      </c>
      <c r="M115" s="29"/>
      <c r="N115" s="29"/>
    </row>
    <row r="116" spans="1:14" ht="12.75">
      <c r="A116" s="6">
        <v>32371</v>
      </c>
      <c r="B116" s="6" t="s">
        <v>53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8">
        <f t="shared" si="11"/>
        <v>0</v>
      </c>
      <c r="M116" s="29"/>
      <c r="N116" s="29"/>
    </row>
    <row r="117" spans="1:14" ht="12.75">
      <c r="A117" s="6">
        <v>32372</v>
      </c>
      <c r="B117" s="6" t="s">
        <v>54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8">
        <f t="shared" si="11"/>
        <v>0</v>
      </c>
      <c r="M117" s="29"/>
      <c r="N117" s="29"/>
    </row>
    <row r="118" spans="1:14" ht="12.75">
      <c r="A118" s="6">
        <v>32379</v>
      </c>
      <c r="B118" s="6" t="s">
        <v>55</v>
      </c>
      <c r="C118" s="29"/>
      <c r="D118" s="29">
        <v>0</v>
      </c>
      <c r="E118" s="29"/>
      <c r="F118" s="29"/>
      <c r="G118" s="29"/>
      <c r="H118" s="29"/>
      <c r="I118" s="29"/>
      <c r="J118" s="29"/>
      <c r="K118" s="29"/>
      <c r="L118" s="28">
        <f t="shared" si="11"/>
        <v>0</v>
      </c>
      <c r="M118" s="29"/>
      <c r="N118" s="29"/>
    </row>
    <row r="119" spans="1:14" ht="12.75">
      <c r="A119" s="6">
        <v>32389</v>
      </c>
      <c r="B119" s="6" t="s">
        <v>56</v>
      </c>
      <c r="C119" s="29"/>
      <c r="D119" s="29">
        <v>6500</v>
      </c>
      <c r="E119" s="29"/>
      <c r="F119" s="29"/>
      <c r="G119" s="29"/>
      <c r="H119" s="29"/>
      <c r="I119" s="29"/>
      <c r="J119" s="29"/>
      <c r="K119" s="29"/>
      <c r="L119" s="28">
        <f t="shared" si="11"/>
        <v>6500</v>
      </c>
      <c r="M119" s="29"/>
      <c r="N119" s="29"/>
    </row>
    <row r="120" spans="1:14" ht="12.75">
      <c r="A120" s="6">
        <v>32391</v>
      </c>
      <c r="B120" s="6" t="s">
        <v>57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8">
        <f t="shared" si="11"/>
        <v>0</v>
      </c>
      <c r="M120" s="29"/>
      <c r="N120" s="29"/>
    </row>
    <row r="121" spans="1:14" ht="12.75">
      <c r="A121" s="6">
        <v>32399</v>
      </c>
      <c r="B121" s="6" t="s">
        <v>58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8">
        <f t="shared" si="11"/>
        <v>0</v>
      </c>
      <c r="M121" s="29"/>
      <c r="N121" s="29"/>
    </row>
    <row r="122" spans="1:14" ht="12.75">
      <c r="A122" s="6">
        <v>32412</v>
      </c>
      <c r="B122" s="6" t="s">
        <v>85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8">
        <f t="shared" si="11"/>
        <v>0</v>
      </c>
      <c r="M122" s="29"/>
      <c r="N122" s="29"/>
    </row>
    <row r="123" spans="1:14" ht="12.75">
      <c r="A123" s="11">
        <v>329</v>
      </c>
      <c r="B123" s="11" t="s">
        <v>200</v>
      </c>
      <c r="C123" s="29"/>
      <c r="D123" s="30">
        <f>SUM(D124+D125+D126+D127+D128+D129)</f>
        <v>14200</v>
      </c>
      <c r="E123" s="29"/>
      <c r="F123" s="29"/>
      <c r="G123" s="29"/>
      <c r="H123" s="29"/>
      <c r="I123" s="29"/>
      <c r="J123" s="29"/>
      <c r="K123" s="29"/>
      <c r="L123" s="30">
        <f>SUM(L124+L125+L126+L127+L128+L129)</f>
        <v>14200</v>
      </c>
      <c r="M123" s="29"/>
      <c r="N123" s="29"/>
    </row>
    <row r="124" spans="1:14" ht="12.75">
      <c r="A124" s="6">
        <v>32922</v>
      </c>
      <c r="B124" s="6" t="s">
        <v>59</v>
      </c>
      <c r="C124" s="29"/>
      <c r="D124" s="29">
        <v>14200</v>
      </c>
      <c r="E124" s="29"/>
      <c r="F124" s="29"/>
      <c r="G124" s="29"/>
      <c r="H124" s="29"/>
      <c r="I124" s="29"/>
      <c r="J124" s="29"/>
      <c r="K124" s="29"/>
      <c r="L124" s="28">
        <f t="shared" si="11"/>
        <v>14200</v>
      </c>
      <c r="M124" s="29"/>
      <c r="N124" s="29"/>
    </row>
    <row r="125" spans="1:14" ht="12.75">
      <c r="A125" s="6">
        <v>32923</v>
      </c>
      <c r="B125" s="6" t="s">
        <v>86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8">
        <f t="shared" si="11"/>
        <v>0</v>
      </c>
      <c r="M125" s="29"/>
      <c r="N125" s="29"/>
    </row>
    <row r="126" spans="1:14" ht="12.75">
      <c r="A126" s="6">
        <v>32931</v>
      </c>
      <c r="B126" s="6" t="s">
        <v>60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8">
        <f t="shared" si="11"/>
        <v>0</v>
      </c>
      <c r="M126" s="29"/>
      <c r="N126" s="29"/>
    </row>
    <row r="127" spans="1:14" ht="12.75">
      <c r="A127" s="6">
        <v>32941</v>
      </c>
      <c r="B127" s="6" t="s">
        <v>61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8">
        <f t="shared" si="11"/>
        <v>0</v>
      </c>
      <c r="M127" s="29"/>
      <c r="N127" s="29"/>
    </row>
    <row r="128" spans="1:14" ht="12.75">
      <c r="A128" s="6">
        <v>32952</v>
      </c>
      <c r="B128" s="6" t="s">
        <v>87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8">
        <f t="shared" si="11"/>
        <v>0</v>
      </c>
      <c r="M128" s="29"/>
      <c r="N128" s="29"/>
    </row>
    <row r="129" spans="1:14" ht="12.75">
      <c r="A129" s="6">
        <v>32999</v>
      </c>
      <c r="B129" s="6" t="s">
        <v>62</v>
      </c>
      <c r="C129" s="29"/>
      <c r="D129" s="29">
        <v>0</v>
      </c>
      <c r="E129" s="29"/>
      <c r="F129" s="29"/>
      <c r="G129" s="29"/>
      <c r="H129" s="29"/>
      <c r="I129" s="29"/>
      <c r="J129" s="29"/>
      <c r="K129" s="29"/>
      <c r="L129" s="28">
        <f t="shared" si="11"/>
        <v>0</v>
      </c>
      <c r="M129" s="29"/>
      <c r="N129" s="29"/>
    </row>
    <row r="130" spans="1:14" ht="12.75">
      <c r="A130" s="10">
        <v>34</v>
      </c>
      <c r="B130" s="10" t="s">
        <v>63</v>
      </c>
      <c r="C130" s="27"/>
      <c r="D130" s="27">
        <f>SUM(D132:D134)</f>
        <v>4200</v>
      </c>
      <c r="E130" s="27"/>
      <c r="F130" s="27"/>
      <c r="G130" s="27"/>
      <c r="H130" s="27"/>
      <c r="I130" s="27"/>
      <c r="J130" s="27"/>
      <c r="K130" s="27"/>
      <c r="L130" s="27">
        <f t="shared" si="11"/>
        <v>4200</v>
      </c>
      <c r="M130" s="27">
        <v>3700</v>
      </c>
      <c r="N130" s="27">
        <v>3700</v>
      </c>
    </row>
    <row r="131" spans="1:14" ht="12.75">
      <c r="A131" s="10">
        <v>343</v>
      </c>
      <c r="B131" s="10" t="s">
        <v>201</v>
      </c>
      <c r="C131" s="27"/>
      <c r="D131" s="27">
        <f>SUM(D132+D133+D134)</f>
        <v>4200</v>
      </c>
      <c r="E131" s="27"/>
      <c r="F131" s="27"/>
      <c r="G131" s="27"/>
      <c r="H131" s="27"/>
      <c r="I131" s="27"/>
      <c r="J131" s="27"/>
      <c r="K131" s="27"/>
      <c r="L131" s="27">
        <f t="shared" si="11"/>
        <v>4200</v>
      </c>
      <c r="M131" s="27"/>
      <c r="N131" s="27"/>
    </row>
    <row r="132" spans="1:14" ht="12.75">
      <c r="A132" s="6">
        <v>34311</v>
      </c>
      <c r="B132" s="6" t="s">
        <v>64</v>
      </c>
      <c r="C132" s="29"/>
      <c r="D132" s="29">
        <v>4200</v>
      </c>
      <c r="E132" s="29"/>
      <c r="F132" s="29"/>
      <c r="G132" s="29"/>
      <c r="H132" s="29"/>
      <c r="I132" s="29"/>
      <c r="J132" s="29"/>
      <c r="K132" s="29"/>
      <c r="L132" s="28">
        <f t="shared" si="11"/>
        <v>4200</v>
      </c>
      <c r="M132" s="29"/>
      <c r="N132" s="29"/>
    </row>
    <row r="133" spans="1:14" ht="12.75">
      <c r="A133" s="6">
        <v>34339</v>
      </c>
      <c r="B133" s="6" t="s">
        <v>65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8">
        <f t="shared" si="11"/>
        <v>0</v>
      </c>
      <c r="M133" s="29"/>
      <c r="N133" s="29"/>
    </row>
    <row r="134" spans="1:14" ht="12.75">
      <c r="A134" s="6">
        <v>34349</v>
      </c>
      <c r="B134" s="6" t="s">
        <v>88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8">
        <f t="shared" si="11"/>
        <v>0</v>
      </c>
      <c r="M134" s="29"/>
      <c r="N134" s="29"/>
    </row>
    <row r="135" spans="1:14" ht="12.75">
      <c r="A135" s="6"/>
      <c r="B135" s="6"/>
      <c r="C135" s="29"/>
      <c r="D135" s="29"/>
      <c r="E135" s="29"/>
      <c r="F135" s="29"/>
      <c r="G135" s="29"/>
      <c r="H135" s="29"/>
      <c r="I135" s="29"/>
      <c r="J135" s="29"/>
      <c r="K135" s="29"/>
      <c r="L135" s="31"/>
      <c r="M135" s="29"/>
      <c r="N135" s="29"/>
    </row>
    <row r="136" spans="1:14" ht="12.75">
      <c r="A136" s="10"/>
      <c r="B136" s="10" t="s">
        <v>111</v>
      </c>
      <c r="C136" s="27"/>
      <c r="D136" s="27">
        <f>SUM(D82+P135)</f>
        <v>559313</v>
      </c>
      <c r="E136" s="27"/>
      <c r="F136" s="27"/>
      <c r="G136" s="27"/>
      <c r="H136" s="27"/>
      <c r="I136" s="27"/>
      <c r="J136" s="27"/>
      <c r="K136" s="27"/>
      <c r="L136" s="27">
        <f>SUM(L82+X135)</f>
        <v>559313</v>
      </c>
      <c r="M136" s="30">
        <f>SUM(M82+R135)</f>
        <v>570280</v>
      </c>
      <c r="N136" s="30">
        <f>SUM(N82+S135)</f>
        <v>570280</v>
      </c>
    </row>
    <row r="137" spans="1:11" ht="12.75">
      <c r="A137" s="14"/>
      <c r="B137" s="14"/>
      <c r="C137" s="14"/>
      <c r="D137" s="14"/>
      <c r="E137" s="14"/>
      <c r="F137" s="13"/>
      <c r="G137" s="13"/>
      <c r="H137" s="13"/>
      <c r="I137" s="13"/>
      <c r="J137" s="13"/>
      <c r="K137" s="13"/>
    </row>
    <row r="138" spans="1:11" ht="12.75">
      <c r="A138" s="14"/>
      <c r="B138" s="14"/>
      <c r="C138" s="14"/>
      <c r="D138" s="14"/>
      <c r="E138" s="14"/>
      <c r="F138" s="13"/>
      <c r="G138" s="13"/>
      <c r="H138" s="13"/>
      <c r="I138" s="13"/>
      <c r="J138" s="13"/>
      <c r="K138" s="13"/>
    </row>
    <row r="139" spans="1:12" ht="12.75">
      <c r="A139" s="13"/>
      <c r="B139" s="13"/>
      <c r="C139" s="13"/>
      <c r="D139" s="13"/>
      <c r="E139" s="13"/>
      <c r="F139" s="13"/>
      <c r="G139" s="14"/>
      <c r="H139" s="14"/>
      <c r="I139" s="14"/>
      <c r="J139" s="14"/>
      <c r="K139" s="14"/>
      <c r="L139" s="2"/>
    </row>
    <row r="140" spans="1:12" ht="12.75">
      <c r="A140" s="13"/>
      <c r="B140" s="44" t="s">
        <v>156</v>
      </c>
      <c r="C140" s="45"/>
      <c r="D140" s="45"/>
      <c r="E140" s="45"/>
      <c r="F140" s="45"/>
      <c r="G140" s="14"/>
      <c r="H140" s="14"/>
      <c r="I140" s="14"/>
      <c r="J140" s="14"/>
      <c r="K140" s="14"/>
      <c r="L140" s="2"/>
    </row>
    <row r="141" spans="1:12" ht="12.75">
      <c r="A141" s="13"/>
      <c r="B141" s="13" t="s">
        <v>118</v>
      </c>
      <c r="C141" s="4"/>
      <c r="D141" s="13"/>
      <c r="E141" s="13"/>
      <c r="F141" s="13"/>
      <c r="G141" s="14"/>
      <c r="H141" s="14"/>
      <c r="I141" s="14"/>
      <c r="J141" s="14"/>
      <c r="K141" s="14"/>
      <c r="L141" s="2"/>
    </row>
    <row r="142" spans="1:1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4" ht="12.75">
      <c r="A143" s="10">
        <v>4</v>
      </c>
      <c r="B143" s="10" t="s">
        <v>103</v>
      </c>
      <c r="C143" s="27"/>
      <c r="D143" s="27">
        <f>SUM(D144+P146)</f>
        <v>30000</v>
      </c>
      <c r="E143" s="27"/>
      <c r="F143" s="29"/>
      <c r="G143" s="29"/>
      <c r="H143" s="29"/>
      <c r="I143" s="29"/>
      <c r="J143" s="29"/>
      <c r="K143" s="29"/>
      <c r="L143" s="30">
        <f>SUM(D143+F143)</f>
        <v>30000</v>
      </c>
      <c r="M143" s="30">
        <f>SUM(M144+Q147)</f>
        <v>0</v>
      </c>
      <c r="N143" s="30">
        <f>SUM(N144+R147)</f>
        <v>0</v>
      </c>
    </row>
    <row r="144" spans="1:14" ht="12.75">
      <c r="A144" s="10">
        <v>42</v>
      </c>
      <c r="B144" s="10" t="s">
        <v>115</v>
      </c>
      <c r="C144" s="27"/>
      <c r="D144" s="27">
        <f>SUM(D146+D147+D148)</f>
        <v>30000</v>
      </c>
      <c r="E144" s="27"/>
      <c r="F144" s="29"/>
      <c r="G144" s="29"/>
      <c r="H144" s="29"/>
      <c r="I144" s="29"/>
      <c r="J144" s="29"/>
      <c r="K144" s="29"/>
      <c r="L144" s="30">
        <f>SUM(D144+F144)</f>
        <v>30000</v>
      </c>
      <c r="M144" s="30"/>
      <c r="N144" s="30"/>
    </row>
    <row r="145" spans="1:14" ht="12.75">
      <c r="A145" s="10">
        <v>422</v>
      </c>
      <c r="B145" s="10" t="s">
        <v>202</v>
      </c>
      <c r="C145" s="27"/>
      <c r="D145" s="27">
        <f>SUM(D146)</f>
        <v>30000</v>
      </c>
      <c r="E145" s="27"/>
      <c r="F145" s="29"/>
      <c r="G145" s="29"/>
      <c r="H145" s="29"/>
      <c r="I145" s="29"/>
      <c r="J145" s="29"/>
      <c r="K145" s="29"/>
      <c r="L145" s="30">
        <f>SUM(D145)</f>
        <v>30000</v>
      </c>
      <c r="M145" s="30"/>
      <c r="N145" s="30"/>
    </row>
    <row r="146" spans="1:14" ht="12.75">
      <c r="A146" s="6">
        <v>42273</v>
      </c>
      <c r="B146" s="6" t="s">
        <v>100</v>
      </c>
      <c r="C146" s="29"/>
      <c r="D146" s="29">
        <v>30000</v>
      </c>
      <c r="E146" s="29"/>
      <c r="F146" s="29"/>
      <c r="G146" s="29"/>
      <c r="H146" s="29"/>
      <c r="I146" s="29"/>
      <c r="J146" s="29"/>
      <c r="K146" s="29"/>
      <c r="L146" s="28">
        <f>SUM(D146+F146)</f>
        <v>30000</v>
      </c>
      <c r="M146" s="28"/>
      <c r="N146" s="28"/>
    </row>
    <row r="147" spans="1:14" ht="12.75">
      <c r="A147" s="6">
        <v>42411</v>
      </c>
      <c r="B147" s="6" t="s">
        <v>101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8">
        <f>SUM(D147+F147)</f>
        <v>0</v>
      </c>
      <c r="M147" s="28"/>
      <c r="N147" s="28"/>
    </row>
    <row r="148" spans="1:14" ht="12.75">
      <c r="A148" s="6">
        <v>42621</v>
      </c>
      <c r="B148" s="6" t="s">
        <v>130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28">
        <f>SUM(D148+F148)</f>
        <v>0</v>
      </c>
      <c r="M148" s="28"/>
      <c r="N148" s="28"/>
    </row>
    <row r="149" spans="1:14" ht="12.75">
      <c r="A149" s="10"/>
      <c r="B149" s="10" t="s">
        <v>110</v>
      </c>
      <c r="C149" s="27"/>
      <c r="D149" s="27">
        <f>SUM(D143+P149)</f>
        <v>30000</v>
      </c>
      <c r="E149" s="27"/>
      <c r="F149" s="29"/>
      <c r="G149" s="29"/>
      <c r="H149" s="29"/>
      <c r="I149" s="29"/>
      <c r="J149" s="29"/>
      <c r="K149" s="29"/>
      <c r="L149" s="30">
        <f>SUM(L143+Q148)</f>
        <v>30000</v>
      </c>
      <c r="M149" s="30">
        <f>SUM(M143+Q148)</f>
        <v>0</v>
      </c>
      <c r="N149" s="30">
        <f>SUM(N143+R148)</f>
        <v>0</v>
      </c>
    </row>
    <row r="150" spans="1:11" ht="12.75">
      <c r="A150" s="14"/>
      <c r="B150" s="14"/>
      <c r="C150" s="14"/>
      <c r="D150" s="14"/>
      <c r="E150" s="14"/>
      <c r="F150" s="13"/>
      <c r="G150" s="13"/>
      <c r="H150" s="13"/>
      <c r="I150" s="13"/>
      <c r="J150" s="13"/>
      <c r="K150" s="13"/>
    </row>
    <row r="151" spans="1:11" ht="12.75">
      <c r="A151" s="13"/>
      <c r="B151" s="44" t="s">
        <v>157</v>
      </c>
      <c r="C151" s="45"/>
      <c r="D151" s="45"/>
      <c r="E151" s="45"/>
      <c r="F151" s="45"/>
      <c r="G151" s="45"/>
      <c r="H151" s="13"/>
      <c r="I151" s="13"/>
      <c r="J151" s="13"/>
      <c r="K151" s="13"/>
    </row>
    <row r="152" spans="1:11" ht="12.75">
      <c r="A152" s="13"/>
      <c r="B152" s="13" t="s">
        <v>118</v>
      </c>
      <c r="C152" s="4"/>
      <c r="D152" s="4"/>
      <c r="E152" s="4"/>
      <c r="F152" s="13"/>
      <c r="G152" s="13"/>
      <c r="H152" s="13"/>
      <c r="I152" s="13"/>
      <c r="J152" s="13"/>
      <c r="K152" s="1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4" ht="12.75">
      <c r="A154" s="10">
        <v>3</v>
      </c>
      <c r="B154" s="10" t="s">
        <v>26</v>
      </c>
      <c r="C154" s="27"/>
      <c r="D154" s="27">
        <f>SUM(D155+P156)</f>
        <v>0</v>
      </c>
      <c r="E154" s="27"/>
      <c r="F154" s="29"/>
      <c r="G154" s="29"/>
      <c r="H154" s="29"/>
      <c r="I154" s="29"/>
      <c r="J154" s="29"/>
      <c r="K154" s="29"/>
      <c r="L154" s="30">
        <f>SUM(D154+G154)</f>
        <v>0</v>
      </c>
      <c r="M154" s="30">
        <f>SUM(M155+Q155)</f>
        <v>0</v>
      </c>
      <c r="N154" s="30">
        <f>SUM(N155+R155)</f>
        <v>0</v>
      </c>
    </row>
    <row r="155" spans="1:14" ht="12.75">
      <c r="A155" s="10">
        <v>32</v>
      </c>
      <c r="B155" s="10" t="s">
        <v>32</v>
      </c>
      <c r="C155" s="27"/>
      <c r="D155" s="27">
        <f>SUM(D156+P155)</f>
        <v>0</v>
      </c>
      <c r="E155" s="27"/>
      <c r="F155" s="29"/>
      <c r="G155" s="29"/>
      <c r="H155" s="29"/>
      <c r="I155" s="29"/>
      <c r="J155" s="29"/>
      <c r="K155" s="29"/>
      <c r="L155" s="30">
        <f aca="true" t="shared" si="12" ref="L155:L163">SUM(D155+G155)</f>
        <v>0</v>
      </c>
      <c r="M155" s="28"/>
      <c r="N155" s="28"/>
    </row>
    <row r="156" spans="1:14" ht="12.75">
      <c r="A156" s="6">
        <v>32329</v>
      </c>
      <c r="B156" s="6" t="s">
        <v>104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28">
        <f t="shared" si="12"/>
        <v>0</v>
      </c>
      <c r="M156" s="28"/>
      <c r="N156" s="28"/>
    </row>
    <row r="157" spans="1:14" ht="12.75">
      <c r="A157" s="10">
        <v>4</v>
      </c>
      <c r="B157" s="10" t="s">
        <v>109</v>
      </c>
      <c r="C157" s="27"/>
      <c r="D157" s="27">
        <f>SUM(D158+D161)</f>
        <v>0</v>
      </c>
      <c r="E157" s="27"/>
      <c r="F157" s="29"/>
      <c r="G157" s="29"/>
      <c r="H157" s="29"/>
      <c r="I157" s="29"/>
      <c r="J157" s="29"/>
      <c r="K157" s="29"/>
      <c r="L157" s="30">
        <f t="shared" si="12"/>
        <v>0</v>
      </c>
      <c r="M157" s="30">
        <f>SUM(M158+M161)</f>
        <v>0</v>
      </c>
      <c r="N157" s="30">
        <f>SUM(N158+N161)</f>
        <v>0</v>
      </c>
    </row>
    <row r="158" spans="1:14" ht="12.75">
      <c r="A158" s="10">
        <v>42</v>
      </c>
      <c r="B158" s="10" t="s">
        <v>116</v>
      </c>
      <c r="C158" s="27"/>
      <c r="D158" s="27">
        <f>SUM(D159+D160)</f>
        <v>0</v>
      </c>
      <c r="E158" s="27"/>
      <c r="F158" s="29"/>
      <c r="G158" s="29"/>
      <c r="H158" s="29"/>
      <c r="I158" s="29"/>
      <c r="J158" s="29"/>
      <c r="K158" s="29"/>
      <c r="L158" s="30">
        <f t="shared" si="12"/>
        <v>0</v>
      </c>
      <c r="M158" s="28"/>
      <c r="N158" s="28"/>
    </row>
    <row r="159" spans="1:14" ht="12.75">
      <c r="A159" s="6">
        <v>42122</v>
      </c>
      <c r="B159" s="6" t="s">
        <v>105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8">
        <f t="shared" si="12"/>
        <v>0</v>
      </c>
      <c r="M159" s="28"/>
      <c r="N159" s="28"/>
    </row>
    <row r="160" spans="1:14" ht="12.75">
      <c r="A160" s="6">
        <v>42149</v>
      </c>
      <c r="B160" s="6" t="s">
        <v>106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8">
        <f t="shared" si="12"/>
        <v>0</v>
      </c>
      <c r="M160" s="28"/>
      <c r="N160" s="28"/>
    </row>
    <row r="161" spans="1:14" ht="12.75">
      <c r="A161" s="10">
        <v>45</v>
      </c>
      <c r="B161" s="10" t="s">
        <v>117</v>
      </c>
      <c r="C161" s="27"/>
      <c r="D161" s="27">
        <f>SUM(D162+D163)</f>
        <v>0</v>
      </c>
      <c r="E161" s="27"/>
      <c r="F161" s="29"/>
      <c r="G161" s="29"/>
      <c r="H161" s="29"/>
      <c r="I161" s="29"/>
      <c r="J161" s="29"/>
      <c r="K161" s="29"/>
      <c r="L161" s="30">
        <f t="shared" si="12"/>
        <v>0</v>
      </c>
      <c r="M161" s="28"/>
      <c r="N161" s="28"/>
    </row>
    <row r="162" spans="1:14" ht="12.75">
      <c r="A162" s="6">
        <v>45111</v>
      </c>
      <c r="B162" s="6" t="s">
        <v>108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8">
        <f t="shared" si="12"/>
        <v>0</v>
      </c>
      <c r="M162" s="28"/>
      <c r="N162" s="28"/>
    </row>
    <row r="163" spans="1:14" ht="12.75">
      <c r="A163" s="6">
        <v>45411</v>
      </c>
      <c r="B163" s="6" t="s">
        <v>107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8">
        <f t="shared" si="12"/>
        <v>0</v>
      </c>
      <c r="M163" s="28"/>
      <c r="N163" s="28"/>
    </row>
    <row r="164" spans="1:14" ht="12.75">
      <c r="A164" s="6"/>
      <c r="B164" s="6"/>
      <c r="C164" s="29"/>
      <c r="D164" s="29"/>
      <c r="E164" s="29"/>
      <c r="F164" s="29"/>
      <c r="G164" s="29"/>
      <c r="H164" s="29"/>
      <c r="I164" s="29"/>
      <c r="J164" s="29"/>
      <c r="K164" s="29"/>
      <c r="L164" s="28"/>
      <c r="M164" s="28"/>
      <c r="N164" s="28"/>
    </row>
    <row r="165" spans="1:14" ht="12.75">
      <c r="A165" s="6"/>
      <c r="B165" s="10" t="s">
        <v>129</v>
      </c>
      <c r="C165" s="27"/>
      <c r="D165" s="27">
        <f>SUM(D154+D157)</f>
        <v>0</v>
      </c>
      <c r="E165" s="27"/>
      <c r="F165" s="29"/>
      <c r="G165" s="29"/>
      <c r="H165" s="29"/>
      <c r="I165" s="29"/>
      <c r="J165" s="29"/>
      <c r="K165" s="29"/>
      <c r="L165" s="30">
        <f>SUM(L154+L157)</f>
        <v>0</v>
      </c>
      <c r="M165" s="30">
        <f>SUM(M154+M157)</f>
        <v>0</v>
      </c>
      <c r="N165" s="30">
        <f>SUM(N154+N157)</f>
        <v>0</v>
      </c>
    </row>
    <row r="166" spans="1:14" ht="12.75">
      <c r="A166" s="13"/>
      <c r="B166" s="13"/>
      <c r="C166" s="32"/>
      <c r="D166" s="32"/>
      <c r="E166" s="32"/>
      <c r="F166" s="32"/>
      <c r="G166" s="32"/>
      <c r="H166" s="32"/>
      <c r="I166" s="32"/>
      <c r="J166" s="32"/>
      <c r="K166" s="32"/>
      <c r="L166" s="33"/>
      <c r="M166" s="33"/>
      <c r="N166" s="33"/>
    </row>
    <row r="167" spans="1:14" ht="12.75">
      <c r="A167" s="6"/>
      <c r="B167" s="10" t="s">
        <v>126</v>
      </c>
      <c r="C167" s="27"/>
      <c r="D167" s="27">
        <f>SUM(D136+D149+D165)</f>
        <v>589313</v>
      </c>
      <c r="E167" s="27"/>
      <c r="F167" s="29"/>
      <c r="G167" s="29"/>
      <c r="H167" s="29"/>
      <c r="I167" s="29"/>
      <c r="J167" s="29"/>
      <c r="K167" s="29"/>
      <c r="L167" s="30">
        <f>SUM(L136+L149+L165)</f>
        <v>589313</v>
      </c>
      <c r="M167" s="30">
        <f>SUM(M136+M149+M165)</f>
        <v>570280</v>
      </c>
      <c r="N167" s="30">
        <f>SUM(N136+N149+N165)</f>
        <v>570280</v>
      </c>
    </row>
    <row r="168" spans="1:1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2.75">
      <c r="A169" s="13" t="s">
        <v>113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4" ht="12.75">
      <c r="B174" s="4" t="s">
        <v>25</v>
      </c>
    </row>
    <row r="175" ht="12.75">
      <c r="B175" s="4"/>
    </row>
    <row r="176" spans="2:4" ht="12.75">
      <c r="B176" s="44" t="s">
        <v>162</v>
      </c>
      <c r="C176" s="45"/>
      <c r="D176" s="45"/>
    </row>
    <row r="177" spans="2:4" ht="12.75">
      <c r="B177" s="44" t="s">
        <v>163</v>
      </c>
      <c r="C177" s="45"/>
      <c r="D177" s="45"/>
    </row>
    <row r="178" ht="12.75">
      <c r="B178" s="13"/>
    </row>
    <row r="180" spans="1:14" ht="12.75">
      <c r="A180" s="10">
        <v>3</v>
      </c>
      <c r="B180" s="10" t="s">
        <v>26</v>
      </c>
      <c r="C180" s="27">
        <f>SUM(C181+C202)</f>
        <v>4867407</v>
      </c>
      <c r="D180" s="27">
        <f>SUM(D181+D202+D253)</f>
        <v>559313</v>
      </c>
      <c r="E180" s="27">
        <f>SUM(E181+E202)</f>
        <v>35846</v>
      </c>
      <c r="F180" s="27">
        <f>SUM(F181+F202+F253)</f>
        <v>0</v>
      </c>
      <c r="G180" s="27">
        <f>SUM(G181+G202+G253)</f>
        <v>48500</v>
      </c>
      <c r="H180" s="27">
        <f>SUM(H181+H202)</f>
        <v>35500</v>
      </c>
      <c r="I180" s="27">
        <f>SUM(I181+I202+I253)</f>
        <v>0</v>
      </c>
      <c r="J180" s="27">
        <v>3000</v>
      </c>
      <c r="K180" s="27">
        <f>SUM(K181+K202+K253)</f>
        <v>0</v>
      </c>
      <c r="L180" s="27">
        <f>SUM(L181+L202+L253)</f>
        <v>5549566</v>
      </c>
      <c r="M180" s="27">
        <v>5534548</v>
      </c>
      <c r="N180" s="27">
        <f>SUM(N181+N202+N253)</f>
        <v>5638871</v>
      </c>
    </row>
    <row r="181" spans="1:14" ht="12.75">
      <c r="A181" s="10">
        <v>31</v>
      </c>
      <c r="B181" s="10" t="s">
        <v>27</v>
      </c>
      <c r="C181" s="27">
        <f>SUM(C182+C190+C199)</f>
        <v>4851613</v>
      </c>
      <c r="D181" s="27"/>
      <c r="E181" s="27">
        <f>SUM(E182+E190+E199)</f>
        <v>28138</v>
      </c>
      <c r="F181" s="27"/>
      <c r="G181" s="27">
        <f>SUM(G184:G201)</f>
        <v>0</v>
      </c>
      <c r="H181" s="27">
        <f>SUM(H184:H201)</f>
        <v>0</v>
      </c>
      <c r="I181" s="27">
        <f>SUM(I184:I201)</f>
        <v>0</v>
      </c>
      <c r="J181" s="27">
        <f>SUM(J184:J201)</f>
        <v>0</v>
      </c>
      <c r="K181" s="27">
        <f>SUM(K184:K201)</f>
        <v>0</v>
      </c>
      <c r="L181" s="27">
        <f>SUM(C181+E181+G181+H181+I181+J181+K181)</f>
        <v>4879751</v>
      </c>
      <c r="M181" s="27">
        <v>4956766</v>
      </c>
      <c r="N181" s="27">
        <v>4961089</v>
      </c>
    </row>
    <row r="182" spans="1:14" ht="12.75">
      <c r="A182" s="10">
        <v>311</v>
      </c>
      <c r="B182" s="10" t="s">
        <v>203</v>
      </c>
      <c r="C182" s="27">
        <f>SUM(C183+C186+C188)</f>
        <v>4086370</v>
      </c>
      <c r="D182" s="27"/>
      <c r="E182" s="27">
        <f>SUM(E184)</f>
        <v>21875</v>
      </c>
      <c r="F182" s="27"/>
      <c r="G182" s="27"/>
      <c r="H182" s="27"/>
      <c r="I182" s="27"/>
      <c r="J182" s="27"/>
      <c r="K182" s="27"/>
      <c r="L182" s="27">
        <f>SUM(C182+D182+E182)</f>
        <v>4108245</v>
      </c>
      <c r="M182" s="27"/>
      <c r="N182" s="27"/>
    </row>
    <row r="183" spans="1:14" ht="12.75">
      <c r="A183" s="10">
        <v>3111</v>
      </c>
      <c r="B183" s="10" t="s">
        <v>213</v>
      </c>
      <c r="C183" s="27">
        <f>SUM(C184+C185)</f>
        <v>3351570</v>
      </c>
      <c r="D183" s="27"/>
      <c r="E183" s="27">
        <v>21875</v>
      </c>
      <c r="F183" s="27"/>
      <c r="G183" s="27"/>
      <c r="H183" s="27"/>
      <c r="I183" s="27"/>
      <c r="J183" s="27"/>
      <c r="K183" s="27"/>
      <c r="L183" s="27">
        <f>SUM(C183+E183)</f>
        <v>3373445</v>
      </c>
      <c r="M183" s="27"/>
      <c r="N183" s="27"/>
    </row>
    <row r="184" spans="1:14" ht="12.75">
      <c r="A184" s="6">
        <v>31111</v>
      </c>
      <c r="B184" s="6" t="s">
        <v>214</v>
      </c>
      <c r="C184" s="29">
        <v>3177284</v>
      </c>
      <c r="D184" s="29"/>
      <c r="E184" s="29">
        <v>21875</v>
      </c>
      <c r="F184" s="29"/>
      <c r="G184" s="27"/>
      <c r="H184" s="27"/>
      <c r="I184" s="27"/>
      <c r="J184" s="27"/>
      <c r="K184" s="27"/>
      <c r="L184" s="28">
        <f>SUM(C184+E184+G184+H184+I184+J184+K184)</f>
        <v>3199159</v>
      </c>
      <c r="M184" s="29"/>
      <c r="N184" s="29"/>
    </row>
    <row r="185" spans="1:14" ht="12.75">
      <c r="A185" s="6">
        <v>31112</v>
      </c>
      <c r="B185" s="6" t="s">
        <v>215</v>
      </c>
      <c r="C185" s="29">
        <v>174286</v>
      </c>
      <c r="D185" s="29"/>
      <c r="E185" s="29"/>
      <c r="F185" s="29"/>
      <c r="G185" s="27"/>
      <c r="H185" s="27"/>
      <c r="I185" s="27"/>
      <c r="J185" s="27"/>
      <c r="K185" s="27"/>
      <c r="L185" s="28">
        <v>174286</v>
      </c>
      <c r="M185" s="29"/>
      <c r="N185" s="29"/>
    </row>
    <row r="186" spans="1:14" ht="12.75">
      <c r="A186" s="11">
        <v>3113</v>
      </c>
      <c r="B186" s="11" t="s">
        <v>216</v>
      </c>
      <c r="C186" s="30">
        <f>SUM(C187)</f>
        <v>154800</v>
      </c>
      <c r="D186" s="29"/>
      <c r="E186" s="29"/>
      <c r="F186" s="29"/>
      <c r="G186" s="27"/>
      <c r="H186" s="27"/>
      <c r="I186" s="27"/>
      <c r="J186" s="27"/>
      <c r="K186" s="27"/>
      <c r="L186" s="27">
        <f>SUM(C186)</f>
        <v>154800</v>
      </c>
      <c r="M186" s="29"/>
      <c r="N186" s="29"/>
    </row>
    <row r="187" spans="1:14" ht="12.75">
      <c r="A187" s="12">
        <v>31131</v>
      </c>
      <c r="B187" s="12" t="s">
        <v>216</v>
      </c>
      <c r="C187" s="29">
        <v>154800</v>
      </c>
      <c r="D187" s="29"/>
      <c r="E187" s="29"/>
      <c r="F187" s="29"/>
      <c r="G187" s="27"/>
      <c r="H187" s="27"/>
      <c r="I187" s="27"/>
      <c r="J187" s="27"/>
      <c r="K187" s="27"/>
      <c r="L187" s="28">
        <v>154800</v>
      </c>
      <c r="M187" s="29"/>
      <c r="N187" s="29"/>
    </row>
    <row r="188" spans="1:14" ht="12.75">
      <c r="A188" s="11">
        <v>3114</v>
      </c>
      <c r="B188" s="11" t="s">
        <v>217</v>
      </c>
      <c r="C188" s="30">
        <v>580000</v>
      </c>
      <c r="D188" s="29"/>
      <c r="E188" s="29"/>
      <c r="F188" s="29"/>
      <c r="G188" s="27"/>
      <c r="H188" s="27"/>
      <c r="I188" s="27"/>
      <c r="J188" s="27"/>
      <c r="K188" s="27"/>
      <c r="L188" s="27">
        <v>580000</v>
      </c>
      <c r="M188" s="29"/>
      <c r="N188" s="29"/>
    </row>
    <row r="189" spans="1:14" ht="12.75">
      <c r="A189" s="12">
        <v>31141</v>
      </c>
      <c r="B189" s="12" t="s">
        <v>217</v>
      </c>
      <c r="C189" s="29">
        <v>580000</v>
      </c>
      <c r="D189" s="29"/>
      <c r="E189" s="29"/>
      <c r="F189" s="29"/>
      <c r="G189" s="27"/>
      <c r="H189" s="27"/>
      <c r="I189" s="27"/>
      <c r="J189" s="27"/>
      <c r="K189" s="27"/>
      <c r="L189" s="28">
        <v>580000</v>
      </c>
      <c r="M189" s="29"/>
      <c r="N189" s="29"/>
    </row>
    <row r="190" spans="1:14" ht="12.75">
      <c r="A190" s="11">
        <v>312</v>
      </c>
      <c r="B190" s="11" t="s">
        <v>204</v>
      </c>
      <c r="C190" s="30">
        <f>SUM(C191)</f>
        <v>162950</v>
      </c>
      <c r="D190" s="29"/>
      <c r="E190" s="30">
        <f>SUM(E197+E198)</f>
        <v>2500</v>
      </c>
      <c r="F190" s="29"/>
      <c r="G190" s="27"/>
      <c r="H190" s="27"/>
      <c r="I190" s="27"/>
      <c r="J190" s="27"/>
      <c r="K190" s="27"/>
      <c r="L190" s="27">
        <f>SUM(C190+D190+E190)</f>
        <v>165450</v>
      </c>
      <c r="M190" s="29"/>
      <c r="N190" s="29"/>
    </row>
    <row r="191" spans="1:14" ht="12.75">
      <c r="A191" s="11">
        <v>3121</v>
      </c>
      <c r="B191" s="11" t="s">
        <v>218</v>
      </c>
      <c r="C191" s="30">
        <f>SUM(C192+C193+C194+C195+C196+C197+C198)</f>
        <v>162950</v>
      </c>
      <c r="D191" s="29"/>
      <c r="E191" s="30"/>
      <c r="F191" s="29"/>
      <c r="G191" s="27"/>
      <c r="H191" s="27"/>
      <c r="I191" s="27"/>
      <c r="J191" s="27"/>
      <c r="K191" s="27"/>
      <c r="L191" s="27">
        <v>162950</v>
      </c>
      <c r="M191" s="29"/>
      <c r="N191" s="29"/>
    </row>
    <row r="192" spans="1:14" ht="12.75">
      <c r="A192" s="12">
        <v>31212</v>
      </c>
      <c r="B192" s="12" t="s">
        <v>219</v>
      </c>
      <c r="C192" s="28">
        <v>31118</v>
      </c>
      <c r="D192" s="29"/>
      <c r="E192" s="30"/>
      <c r="F192" s="29"/>
      <c r="G192" s="27"/>
      <c r="H192" s="27"/>
      <c r="I192" s="27"/>
      <c r="J192" s="27"/>
      <c r="K192" s="27"/>
      <c r="L192" s="28">
        <v>31118</v>
      </c>
      <c r="M192" s="29"/>
      <c r="N192" s="29"/>
    </row>
    <row r="193" spans="1:14" ht="12.75">
      <c r="A193" s="12">
        <v>31213</v>
      </c>
      <c r="B193" s="12" t="s">
        <v>220</v>
      </c>
      <c r="C193" s="28">
        <v>8000</v>
      </c>
      <c r="D193" s="29"/>
      <c r="E193" s="30"/>
      <c r="F193" s="29"/>
      <c r="G193" s="27"/>
      <c r="H193" s="27"/>
      <c r="I193" s="27"/>
      <c r="J193" s="27"/>
      <c r="K193" s="27"/>
      <c r="L193" s="28">
        <v>8000</v>
      </c>
      <c r="M193" s="29"/>
      <c r="N193" s="29"/>
    </row>
    <row r="194" spans="1:14" ht="12.75">
      <c r="A194" s="12">
        <v>31214</v>
      </c>
      <c r="B194" s="12" t="s">
        <v>221</v>
      </c>
      <c r="C194" s="30"/>
      <c r="D194" s="29"/>
      <c r="E194" s="30"/>
      <c r="F194" s="29"/>
      <c r="G194" s="27"/>
      <c r="H194" s="27"/>
      <c r="I194" s="27"/>
      <c r="J194" s="27"/>
      <c r="K194" s="27"/>
      <c r="L194" s="27"/>
      <c r="M194" s="29"/>
      <c r="N194" s="29"/>
    </row>
    <row r="195" spans="1:14" ht="12.75">
      <c r="A195" s="12">
        <v>31215</v>
      </c>
      <c r="B195" s="12" t="s">
        <v>222</v>
      </c>
      <c r="C195" s="28">
        <v>22169</v>
      </c>
      <c r="D195" s="29"/>
      <c r="E195" s="30"/>
      <c r="F195" s="29"/>
      <c r="G195" s="27"/>
      <c r="H195" s="27"/>
      <c r="I195" s="27"/>
      <c r="J195" s="27"/>
      <c r="K195" s="27"/>
      <c r="L195" s="28">
        <v>22169</v>
      </c>
      <c r="M195" s="29"/>
      <c r="N195" s="29"/>
    </row>
    <row r="196" spans="1:14" ht="12.75">
      <c r="A196" s="12">
        <v>31216</v>
      </c>
      <c r="B196" s="12" t="s">
        <v>223</v>
      </c>
      <c r="C196" s="28">
        <v>50000</v>
      </c>
      <c r="D196" s="29"/>
      <c r="E196" s="30"/>
      <c r="F196" s="29"/>
      <c r="G196" s="27"/>
      <c r="H196" s="27"/>
      <c r="I196" s="27"/>
      <c r="J196" s="27"/>
      <c r="K196" s="27"/>
      <c r="L196" s="28">
        <v>50000</v>
      </c>
      <c r="M196" s="29"/>
      <c r="N196" s="29"/>
    </row>
    <row r="197" spans="1:14" ht="12.75">
      <c r="A197" s="6">
        <v>31219</v>
      </c>
      <c r="B197" s="6" t="s">
        <v>29</v>
      </c>
      <c r="C197" s="29">
        <v>51663</v>
      </c>
      <c r="D197" s="29"/>
      <c r="E197" s="29"/>
      <c r="F197" s="29"/>
      <c r="G197" s="27"/>
      <c r="H197" s="27"/>
      <c r="I197" s="27"/>
      <c r="J197" s="27"/>
      <c r="K197" s="27"/>
      <c r="L197" s="28">
        <f>SUM(C197+E197+G197+H197+I197+J197+K197)</f>
        <v>51663</v>
      </c>
      <c r="M197" s="29"/>
      <c r="N197" s="29"/>
    </row>
    <row r="198" spans="1:14" ht="12.75">
      <c r="A198" s="6">
        <v>31219</v>
      </c>
      <c r="B198" s="6" t="s">
        <v>161</v>
      </c>
      <c r="C198" s="29"/>
      <c r="D198" s="29"/>
      <c r="E198" s="29">
        <v>2500</v>
      </c>
      <c r="F198" s="29"/>
      <c r="G198" s="27"/>
      <c r="H198" s="27"/>
      <c r="I198" s="27"/>
      <c r="J198" s="27"/>
      <c r="K198" s="27"/>
      <c r="L198" s="28">
        <f>SUM(C198+E198+G198+H198+I198+J198+K198)</f>
        <v>2500</v>
      </c>
      <c r="M198" s="29"/>
      <c r="N198" s="29"/>
    </row>
    <row r="199" spans="1:14" ht="12.75">
      <c r="A199" s="11">
        <v>313</v>
      </c>
      <c r="B199" s="11" t="s">
        <v>205</v>
      </c>
      <c r="C199" s="30">
        <f>SUM(C200+C201)</f>
        <v>602293</v>
      </c>
      <c r="D199" s="29"/>
      <c r="E199" s="30">
        <f>SUM(E200+E201)</f>
        <v>3763</v>
      </c>
      <c r="F199" s="29"/>
      <c r="G199" s="27"/>
      <c r="H199" s="27"/>
      <c r="I199" s="27"/>
      <c r="J199" s="27"/>
      <c r="K199" s="27"/>
      <c r="L199" s="27">
        <f>SUM(C199+E199)</f>
        <v>606056</v>
      </c>
      <c r="M199" s="29"/>
      <c r="N199" s="29"/>
    </row>
    <row r="200" spans="1:14" ht="12.75">
      <c r="A200" s="6">
        <v>31321</v>
      </c>
      <c r="B200" s="6" t="s">
        <v>30</v>
      </c>
      <c r="C200" s="29">
        <v>542764</v>
      </c>
      <c r="D200" s="29"/>
      <c r="E200" s="29">
        <v>3391</v>
      </c>
      <c r="F200" s="29"/>
      <c r="G200" s="27"/>
      <c r="H200" s="27"/>
      <c r="I200" s="27"/>
      <c r="J200" s="27"/>
      <c r="K200" s="27"/>
      <c r="L200" s="28">
        <f>SUM(C200+E200+G200+H200+I200+J200+K200)</f>
        <v>546155</v>
      </c>
      <c r="M200" s="29"/>
      <c r="N200" s="29"/>
    </row>
    <row r="201" spans="1:14" ht="12.75">
      <c r="A201" s="6">
        <v>31332</v>
      </c>
      <c r="B201" s="6" t="s">
        <v>31</v>
      </c>
      <c r="C201" s="29">
        <v>59529</v>
      </c>
      <c r="D201" s="29"/>
      <c r="E201" s="29">
        <v>372</v>
      </c>
      <c r="F201" s="29"/>
      <c r="G201" s="27"/>
      <c r="H201" s="27"/>
      <c r="I201" s="27"/>
      <c r="J201" s="27"/>
      <c r="K201" s="27"/>
      <c r="L201" s="28">
        <f>SUM(C201+E201+G201+H201+I201+J201+K201)</f>
        <v>59901</v>
      </c>
      <c r="M201" s="29"/>
      <c r="N201" s="29"/>
    </row>
    <row r="202" spans="1:14" ht="12.75">
      <c r="A202" s="10">
        <v>32</v>
      </c>
      <c r="B202" s="10" t="s">
        <v>32</v>
      </c>
      <c r="C202" s="27">
        <f>SUM(C203+C208+C220+C237)</f>
        <v>15794</v>
      </c>
      <c r="D202" s="27">
        <f>SUM(D203+D208+D220+D237)</f>
        <v>555613</v>
      </c>
      <c r="E202" s="27">
        <f>SUM(E203+E208+E220-E237)</f>
        <v>7708</v>
      </c>
      <c r="F202" s="27">
        <f>SUM(F204:F252)</f>
        <v>0</v>
      </c>
      <c r="G202" s="27">
        <f>SUM(G203+G208+G220+G237)</f>
        <v>48500</v>
      </c>
      <c r="H202" s="27">
        <f>SUM(H203+H208+H220+H237)</f>
        <v>35500</v>
      </c>
      <c r="I202" s="27"/>
      <c r="J202" s="27">
        <v>3000</v>
      </c>
      <c r="K202" s="27">
        <f>SUM(K204:K252)</f>
        <v>0</v>
      </c>
      <c r="L202" s="27">
        <f>SUM(L203+L208+L220+L237)</f>
        <v>666115</v>
      </c>
      <c r="M202" s="27">
        <v>674082</v>
      </c>
      <c r="N202" s="27">
        <v>674082</v>
      </c>
    </row>
    <row r="203" spans="1:14" ht="12.75">
      <c r="A203" s="10">
        <v>321</v>
      </c>
      <c r="B203" s="10" t="s">
        <v>206</v>
      </c>
      <c r="C203" s="27">
        <f>SUM(C204+C205+C206+C207)</f>
        <v>4000</v>
      </c>
      <c r="D203" s="27">
        <v>184930</v>
      </c>
      <c r="E203" s="27">
        <f>SUM(E204+E205+E206+E207)</f>
        <v>6108</v>
      </c>
      <c r="F203" s="27"/>
      <c r="G203" s="27">
        <f>SUM(G204+G205+G206+G207)</f>
        <v>13450</v>
      </c>
      <c r="H203" s="27">
        <f>SUM(H204+H205+H206+H207)</f>
        <v>10000</v>
      </c>
      <c r="I203" s="27"/>
      <c r="J203" s="27"/>
      <c r="K203" s="27"/>
      <c r="L203" s="27">
        <f>SUM(L204+L205+L206+L207)</f>
        <v>218488</v>
      </c>
      <c r="M203" s="27"/>
      <c r="N203" s="27"/>
    </row>
    <row r="204" spans="1:14" ht="12.75">
      <c r="A204" s="6">
        <v>32119</v>
      </c>
      <c r="B204" s="6" t="s">
        <v>96</v>
      </c>
      <c r="C204" s="28">
        <v>4000</v>
      </c>
      <c r="D204" s="28">
        <v>12930</v>
      </c>
      <c r="E204" s="28">
        <v>2740</v>
      </c>
      <c r="F204" s="28"/>
      <c r="G204" s="28">
        <v>13450</v>
      </c>
      <c r="H204" s="28">
        <v>10000</v>
      </c>
      <c r="I204" s="28"/>
      <c r="J204" s="28"/>
      <c r="K204" s="28"/>
      <c r="L204" s="28">
        <f>SUM(C204+D204+E204+F204+G204+H204+I204+J204+K204)</f>
        <v>43120</v>
      </c>
      <c r="M204" s="29"/>
      <c r="N204" s="29"/>
    </row>
    <row r="205" spans="1:14" ht="12.75">
      <c r="A205" s="6">
        <v>32121</v>
      </c>
      <c r="B205" s="6" t="s">
        <v>81</v>
      </c>
      <c r="C205" s="28"/>
      <c r="D205" s="28">
        <v>165000</v>
      </c>
      <c r="E205" s="28">
        <v>3368</v>
      </c>
      <c r="F205" s="28"/>
      <c r="G205" s="28"/>
      <c r="H205" s="28"/>
      <c r="I205" s="28"/>
      <c r="J205" s="28"/>
      <c r="K205" s="28"/>
      <c r="L205" s="28">
        <f>SUM(D205+E205)</f>
        <v>168368</v>
      </c>
      <c r="M205" s="29"/>
      <c r="N205" s="29"/>
    </row>
    <row r="206" spans="1:14" ht="12.75">
      <c r="A206" s="6">
        <v>32131</v>
      </c>
      <c r="B206" s="6" t="s">
        <v>33</v>
      </c>
      <c r="C206" s="28"/>
      <c r="D206" s="28">
        <v>7000</v>
      </c>
      <c r="E206" s="28"/>
      <c r="F206" s="28"/>
      <c r="G206" s="28"/>
      <c r="H206" s="28"/>
      <c r="I206" s="28"/>
      <c r="J206" s="28"/>
      <c r="K206" s="28"/>
      <c r="L206" s="28">
        <v>7000</v>
      </c>
      <c r="M206" s="29"/>
      <c r="N206" s="29"/>
    </row>
    <row r="207" spans="1:14" ht="12.75">
      <c r="A207" s="6">
        <v>32149</v>
      </c>
      <c r="B207" s="6" t="s">
        <v>34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7">
        <f>SUM(C207+E207+G207+H207+I207+J207+K207)</f>
        <v>0</v>
      </c>
      <c r="M207" s="29"/>
      <c r="N207" s="29"/>
    </row>
    <row r="208" spans="1:14" ht="12.75">
      <c r="A208" s="11">
        <v>322</v>
      </c>
      <c r="B208" s="11" t="s">
        <v>198</v>
      </c>
      <c r="C208" s="30">
        <f>SUM(C209+C210+C211+C212+C213+C214+C215+C216+C217+C218+C219)</f>
        <v>0</v>
      </c>
      <c r="D208" s="30">
        <f>SUM(D209+D210+D211+D212+D213+D214+D215+D216+D217+D218+D219)</f>
        <v>268500</v>
      </c>
      <c r="E208" s="30">
        <f>SUM(E209+E210+E211+E212+E213+E214+E215+E216+E217+E218+E219)</f>
        <v>1600</v>
      </c>
      <c r="F208" s="28"/>
      <c r="G208" s="28"/>
      <c r="H208" s="30">
        <f>SUM(H206+H210+H211+H212+H213+H214+H215+H216+H217+H218+H219)</f>
        <v>19000</v>
      </c>
      <c r="I208" s="28"/>
      <c r="J208" s="28"/>
      <c r="K208" s="28"/>
      <c r="L208" s="27">
        <f>SUM(D208+E208+H208)</f>
        <v>289100</v>
      </c>
      <c r="M208" s="29"/>
      <c r="N208" s="29"/>
    </row>
    <row r="209" spans="1:14" ht="12.75">
      <c r="A209" s="6">
        <v>32211</v>
      </c>
      <c r="B209" s="6" t="s">
        <v>37</v>
      </c>
      <c r="C209" s="28"/>
      <c r="D209" s="28">
        <v>14500</v>
      </c>
      <c r="E209" s="28"/>
      <c r="F209" s="28"/>
      <c r="G209" s="28"/>
      <c r="H209" s="28"/>
      <c r="I209" s="28"/>
      <c r="J209" s="28"/>
      <c r="K209" s="28"/>
      <c r="L209" s="28">
        <v>14500</v>
      </c>
      <c r="M209" s="29"/>
      <c r="N209" s="29"/>
    </row>
    <row r="210" spans="1:14" ht="12.75">
      <c r="A210" s="6">
        <v>32219</v>
      </c>
      <c r="B210" s="6" t="s">
        <v>95</v>
      </c>
      <c r="C210" s="28"/>
      <c r="D210" s="28">
        <v>47000</v>
      </c>
      <c r="E210" s="28">
        <v>100</v>
      </c>
      <c r="F210" s="28"/>
      <c r="G210" s="28"/>
      <c r="H210" s="28">
        <v>10000</v>
      </c>
      <c r="I210" s="28"/>
      <c r="J210" s="28"/>
      <c r="K210" s="28"/>
      <c r="L210" s="28">
        <f>SUM(D210+E210+H210)</f>
        <v>57100</v>
      </c>
      <c r="M210" s="29"/>
      <c r="N210" s="29"/>
    </row>
    <row r="211" spans="1:14" ht="12.75">
      <c r="A211" s="6">
        <v>32229</v>
      </c>
      <c r="B211" s="6" t="s">
        <v>38</v>
      </c>
      <c r="C211" s="28"/>
      <c r="D211" s="28">
        <v>500</v>
      </c>
      <c r="E211" s="28">
        <v>1500</v>
      </c>
      <c r="F211" s="28"/>
      <c r="G211" s="28"/>
      <c r="H211" s="28"/>
      <c r="I211" s="28"/>
      <c r="J211" s="28"/>
      <c r="K211" s="28"/>
      <c r="L211" s="28">
        <v>2000</v>
      </c>
      <c r="M211" s="29"/>
      <c r="N211" s="29"/>
    </row>
    <row r="212" spans="1:14" ht="12.75">
      <c r="A212" s="6">
        <v>32231</v>
      </c>
      <c r="B212" s="6" t="s">
        <v>39</v>
      </c>
      <c r="C212" s="28"/>
      <c r="D212" s="28">
        <v>47000</v>
      </c>
      <c r="E212" s="28"/>
      <c r="F212" s="28"/>
      <c r="G212" s="28"/>
      <c r="H212" s="28">
        <v>4000</v>
      </c>
      <c r="I212" s="28"/>
      <c r="J212" s="28"/>
      <c r="K212" s="28"/>
      <c r="L212" s="28">
        <v>51000</v>
      </c>
      <c r="M212" s="29"/>
      <c r="N212" s="29"/>
    </row>
    <row r="213" spans="1:14" ht="12.75">
      <c r="A213" s="6">
        <v>32233</v>
      </c>
      <c r="B213" s="6" t="s">
        <v>40</v>
      </c>
      <c r="C213" s="28"/>
      <c r="D213" s="28">
        <v>122000</v>
      </c>
      <c r="E213" s="28"/>
      <c r="F213" s="28"/>
      <c r="G213" s="28"/>
      <c r="H213" s="28"/>
      <c r="I213" s="28"/>
      <c r="J213" s="28"/>
      <c r="K213" s="28"/>
      <c r="L213" s="28">
        <v>122000</v>
      </c>
      <c r="M213" s="29"/>
      <c r="N213" s="29"/>
    </row>
    <row r="214" spans="1:14" ht="12.75">
      <c r="A214" s="6">
        <v>32234</v>
      </c>
      <c r="B214" s="6" t="s">
        <v>41</v>
      </c>
      <c r="C214" s="28"/>
      <c r="D214" s="28">
        <v>3900</v>
      </c>
      <c r="E214" s="28"/>
      <c r="F214" s="28"/>
      <c r="G214" s="28"/>
      <c r="H214" s="28"/>
      <c r="I214" s="28"/>
      <c r="J214" s="28"/>
      <c r="K214" s="28"/>
      <c r="L214" s="28">
        <v>3900</v>
      </c>
      <c r="M214" s="29"/>
      <c r="N214" s="29"/>
    </row>
    <row r="215" spans="1:14" ht="12.75">
      <c r="A215" s="6">
        <v>32239</v>
      </c>
      <c r="B215" s="6" t="s">
        <v>42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7">
        <f>SUM(C215+E215+G215+H215+I215+J215+K215)</f>
        <v>0</v>
      </c>
      <c r="M215" s="29"/>
      <c r="N215" s="29"/>
    </row>
    <row r="216" spans="1:14" ht="12.75">
      <c r="A216" s="6">
        <v>32244</v>
      </c>
      <c r="B216" s="6" t="s">
        <v>82</v>
      </c>
      <c r="C216" s="28"/>
      <c r="D216" s="28">
        <v>18000</v>
      </c>
      <c r="E216" s="28"/>
      <c r="F216" s="28"/>
      <c r="G216" s="28"/>
      <c r="H216" s="28">
        <v>5000</v>
      </c>
      <c r="I216" s="28"/>
      <c r="J216" s="28"/>
      <c r="K216" s="28"/>
      <c r="L216" s="28">
        <v>23000</v>
      </c>
      <c r="M216" s="29"/>
      <c r="N216" s="29"/>
    </row>
    <row r="217" spans="1:14" ht="12.75">
      <c r="A217" s="6">
        <v>32251</v>
      </c>
      <c r="B217" s="6" t="s">
        <v>43</v>
      </c>
      <c r="C217" s="28"/>
      <c r="D217" s="28">
        <v>1500</v>
      </c>
      <c r="E217" s="28"/>
      <c r="F217" s="28"/>
      <c r="G217" s="28"/>
      <c r="H217" s="28"/>
      <c r="I217" s="28"/>
      <c r="J217" s="28"/>
      <c r="K217" s="28"/>
      <c r="L217" s="28">
        <v>1500</v>
      </c>
      <c r="M217" s="29"/>
      <c r="N217" s="29"/>
    </row>
    <row r="218" spans="1:14" ht="12.75">
      <c r="A218" s="6">
        <v>32252</v>
      </c>
      <c r="B218" s="6" t="s">
        <v>44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7">
        <f>SUM(C218+E218+G218+H218+I218+J218+K218)</f>
        <v>0</v>
      </c>
      <c r="M218" s="29"/>
      <c r="N218" s="29"/>
    </row>
    <row r="219" spans="1:14" ht="12.75">
      <c r="A219" s="6">
        <v>32271</v>
      </c>
      <c r="B219" s="6" t="s">
        <v>83</v>
      </c>
      <c r="C219" s="28"/>
      <c r="D219" s="28">
        <v>14100</v>
      </c>
      <c r="E219" s="28"/>
      <c r="F219" s="28"/>
      <c r="G219" s="28"/>
      <c r="H219" s="28"/>
      <c r="I219" s="28"/>
      <c r="J219" s="28"/>
      <c r="K219" s="28"/>
      <c r="L219" s="28">
        <v>14100</v>
      </c>
      <c r="M219" s="29"/>
      <c r="N219" s="29"/>
    </row>
    <row r="220" spans="1:14" ht="12.75">
      <c r="A220" s="11">
        <v>323</v>
      </c>
      <c r="B220" s="11" t="s">
        <v>199</v>
      </c>
      <c r="C220" s="28"/>
      <c r="D220" s="30">
        <f>SUM(D221+D222+D223+D224+D225+D226+D227+D228+D229+D230+D231+D232+D233+D234+D235+D236)</f>
        <v>86733</v>
      </c>
      <c r="E220" s="28"/>
      <c r="F220" s="28"/>
      <c r="G220" s="30">
        <f>SUM(G221+G222+G223+G224+G225+G226+G227+G228+G229+G230+G231+G232+G233+G234+G235)</f>
        <v>26050</v>
      </c>
      <c r="H220" s="30">
        <f>SUM(H221+H222+H2128+H224+H225+H226+H227+H228+H229+H230+H231++H232+H233+H234+H235+H236)</f>
        <v>6500</v>
      </c>
      <c r="I220" s="28"/>
      <c r="J220" s="30">
        <v>3000</v>
      </c>
      <c r="K220" s="28"/>
      <c r="L220" s="27">
        <f>SUM(L221+L222+L223+L224+L225+L226+L227+L228+L229+L230+L231+L232+L233+L234+L235+L236)</f>
        <v>122283</v>
      </c>
      <c r="M220" s="29"/>
      <c r="N220" s="29"/>
    </row>
    <row r="221" spans="1:14" ht="12.75">
      <c r="A221" s="6">
        <v>32311</v>
      </c>
      <c r="B221" s="6" t="s">
        <v>84</v>
      </c>
      <c r="C221" s="28"/>
      <c r="D221" s="28">
        <v>6000</v>
      </c>
      <c r="E221" s="28"/>
      <c r="F221" s="28"/>
      <c r="G221" s="28"/>
      <c r="H221" s="28"/>
      <c r="I221" s="28"/>
      <c r="J221" s="28"/>
      <c r="K221" s="28"/>
      <c r="L221" s="28">
        <v>6000</v>
      </c>
      <c r="M221" s="29"/>
      <c r="N221" s="29"/>
    </row>
    <row r="222" spans="1:14" ht="12.75">
      <c r="A222" s="6">
        <v>32313</v>
      </c>
      <c r="B222" s="6" t="s">
        <v>45</v>
      </c>
      <c r="C222" s="28"/>
      <c r="D222" s="28">
        <v>1500</v>
      </c>
      <c r="E222" s="28"/>
      <c r="F222" s="28"/>
      <c r="G222" s="28"/>
      <c r="H222" s="28"/>
      <c r="I222" s="28"/>
      <c r="J222" s="28"/>
      <c r="K222" s="28"/>
      <c r="L222" s="28">
        <v>1500</v>
      </c>
      <c r="M222" s="29"/>
      <c r="N222" s="29"/>
    </row>
    <row r="223" spans="1:14" ht="12.75">
      <c r="A223" s="6">
        <v>32319</v>
      </c>
      <c r="B223" s="6" t="s">
        <v>46</v>
      </c>
      <c r="C223" s="28"/>
      <c r="D223" s="28"/>
      <c r="E223" s="28"/>
      <c r="F223" s="28"/>
      <c r="G223" s="28">
        <v>19000</v>
      </c>
      <c r="H223" s="28"/>
      <c r="I223" s="28"/>
      <c r="J223" s="28"/>
      <c r="K223" s="28"/>
      <c r="L223" s="28">
        <f>SUM(C223+E223+G223+H223+I223+J223+K223)</f>
        <v>19000</v>
      </c>
      <c r="M223" s="29"/>
      <c r="N223" s="29"/>
    </row>
    <row r="224" spans="1:14" ht="12.75">
      <c r="A224" s="6">
        <v>32329</v>
      </c>
      <c r="B224" s="6" t="s">
        <v>47</v>
      </c>
      <c r="C224" s="28"/>
      <c r="D224" s="28">
        <v>10000</v>
      </c>
      <c r="E224" s="28"/>
      <c r="F224" s="28"/>
      <c r="G224" s="28"/>
      <c r="H224" s="28">
        <v>5000</v>
      </c>
      <c r="I224" s="28"/>
      <c r="J224" s="28"/>
      <c r="K224" s="28"/>
      <c r="L224" s="28">
        <v>15000</v>
      </c>
      <c r="M224" s="29"/>
      <c r="N224" s="29"/>
    </row>
    <row r="225" spans="1:14" ht="12.75">
      <c r="A225" s="6">
        <v>32339</v>
      </c>
      <c r="B225" s="6" t="s">
        <v>48</v>
      </c>
      <c r="C225" s="28"/>
      <c r="D225" s="28">
        <v>3300</v>
      </c>
      <c r="E225" s="28"/>
      <c r="F225" s="28"/>
      <c r="G225" s="28"/>
      <c r="H225" s="28"/>
      <c r="I225" s="28"/>
      <c r="J225" s="28"/>
      <c r="K225" s="28"/>
      <c r="L225" s="28">
        <v>3300</v>
      </c>
      <c r="M225" s="29"/>
      <c r="N225" s="29"/>
    </row>
    <row r="226" spans="1:14" ht="12.75">
      <c r="A226" s="6">
        <v>32349</v>
      </c>
      <c r="B226" s="6" t="s">
        <v>49</v>
      </c>
      <c r="C226" s="28"/>
      <c r="D226" s="28">
        <v>33000</v>
      </c>
      <c r="E226" s="28"/>
      <c r="F226" s="28"/>
      <c r="G226" s="28"/>
      <c r="H226" s="28"/>
      <c r="I226" s="28"/>
      <c r="J226" s="28"/>
      <c r="K226" s="28"/>
      <c r="L226" s="28">
        <v>33000</v>
      </c>
      <c r="M226" s="29"/>
      <c r="N226" s="29"/>
    </row>
    <row r="227" spans="1:14" ht="12.75">
      <c r="A227" s="6">
        <v>32359</v>
      </c>
      <c r="B227" s="6" t="s">
        <v>50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7">
        <f>SUM(C227+E227+G227+H227+I227+J227+K227)</f>
        <v>0</v>
      </c>
      <c r="M227" s="29"/>
      <c r="N227" s="29"/>
    </row>
    <row r="228" spans="1:14" ht="12.75">
      <c r="A228" s="6">
        <v>32361</v>
      </c>
      <c r="B228" s="6" t="s">
        <v>51</v>
      </c>
      <c r="C228" s="28"/>
      <c r="D228" s="28">
        <v>12700</v>
      </c>
      <c r="E228" s="28"/>
      <c r="F228" s="28"/>
      <c r="G228" s="28"/>
      <c r="H228" s="28"/>
      <c r="I228" s="28"/>
      <c r="J228" s="28"/>
      <c r="K228" s="28"/>
      <c r="L228" s="28">
        <v>12700</v>
      </c>
      <c r="M228" s="29"/>
      <c r="N228" s="29"/>
    </row>
    <row r="229" spans="1:14" ht="12.75">
      <c r="A229" s="6">
        <v>32369</v>
      </c>
      <c r="B229" s="6" t="s">
        <v>52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7">
        <f>SUM(C229+E229+G229+H229+I229+J229+K229)</f>
        <v>0</v>
      </c>
      <c r="M229" s="29"/>
      <c r="N229" s="29"/>
    </row>
    <row r="230" spans="1:14" ht="12.75">
      <c r="A230" s="6">
        <v>32371</v>
      </c>
      <c r="B230" s="6" t="s">
        <v>53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27">
        <f>SUM(C230+E230+G230+H230+I230+J230+K230)</f>
        <v>0</v>
      </c>
      <c r="M230" s="29"/>
      <c r="N230" s="29"/>
    </row>
    <row r="231" spans="1:14" ht="12.75">
      <c r="A231" s="6">
        <v>32372</v>
      </c>
      <c r="B231" s="6" t="s">
        <v>54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7">
        <f>SUM(C231+E231+G231+H231+I231+J231+K231)</f>
        <v>0</v>
      </c>
      <c r="M231" s="29"/>
      <c r="N231" s="29"/>
    </row>
    <row r="232" spans="1:14" ht="12.75">
      <c r="A232" s="6">
        <v>32379</v>
      </c>
      <c r="B232" s="6" t="s">
        <v>55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7">
        <f>SUM(C232+E232+G232+H232+I232+J232+K232)</f>
        <v>0</v>
      </c>
      <c r="M232" s="29"/>
      <c r="N232" s="29"/>
    </row>
    <row r="233" spans="1:14" ht="12.75">
      <c r="A233" s="6">
        <v>32389</v>
      </c>
      <c r="B233" s="6" t="s">
        <v>56</v>
      </c>
      <c r="C233" s="28"/>
      <c r="D233" s="28">
        <v>10700</v>
      </c>
      <c r="E233" s="28"/>
      <c r="F233" s="28"/>
      <c r="G233" s="28"/>
      <c r="H233" s="28"/>
      <c r="I233" s="28"/>
      <c r="J233" s="28"/>
      <c r="K233" s="28"/>
      <c r="L233" s="28">
        <v>10700</v>
      </c>
      <c r="M233" s="29"/>
      <c r="N233" s="29"/>
    </row>
    <row r="234" spans="1:14" ht="12.75">
      <c r="A234" s="6">
        <v>32391</v>
      </c>
      <c r="B234" s="6" t="s">
        <v>57</v>
      </c>
      <c r="C234" s="28"/>
      <c r="D234" s="28">
        <v>2500</v>
      </c>
      <c r="E234" s="28"/>
      <c r="F234" s="28"/>
      <c r="G234" s="28"/>
      <c r="H234" s="28"/>
      <c r="I234" s="28"/>
      <c r="J234" s="28">
        <v>3000</v>
      </c>
      <c r="K234" s="28"/>
      <c r="L234" s="28">
        <v>5500</v>
      </c>
      <c r="M234" s="29"/>
      <c r="N234" s="29"/>
    </row>
    <row r="235" spans="1:14" ht="12.75">
      <c r="A235" s="6">
        <v>32399</v>
      </c>
      <c r="B235" s="6" t="s">
        <v>58</v>
      </c>
      <c r="C235" s="28"/>
      <c r="D235" s="28">
        <v>7033</v>
      </c>
      <c r="E235" s="28"/>
      <c r="F235" s="28"/>
      <c r="G235" s="28">
        <v>7050</v>
      </c>
      <c r="H235" s="28">
        <v>1500</v>
      </c>
      <c r="I235" s="28"/>
      <c r="J235" s="28"/>
      <c r="K235" s="28"/>
      <c r="L235" s="28">
        <f>SUM(D235+G235+H235)</f>
        <v>15583</v>
      </c>
      <c r="M235" s="29"/>
      <c r="N235" s="29"/>
    </row>
    <row r="236" spans="1:14" ht="12.75">
      <c r="A236" s="6">
        <v>32412</v>
      </c>
      <c r="B236" s="6" t="s">
        <v>85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7">
        <f>SUM(C236+E236+G236+H236+I236+J236+K236)</f>
        <v>0</v>
      </c>
      <c r="M236" s="29"/>
      <c r="N236" s="29"/>
    </row>
    <row r="237" spans="1:14" ht="12.75">
      <c r="A237" s="11">
        <v>329</v>
      </c>
      <c r="B237" s="11" t="s">
        <v>207</v>
      </c>
      <c r="C237" s="30">
        <f>SUM(C238+C239+C240+C241+C242+C243)</f>
        <v>11794</v>
      </c>
      <c r="D237" s="30">
        <f>SUM(D238+D239+D240+D241+D242)</f>
        <v>15450</v>
      </c>
      <c r="E237" s="28"/>
      <c r="F237" s="28"/>
      <c r="G237" s="30">
        <f>SUM(G238+G239+G240+G241+G242+G243)</f>
        <v>9000</v>
      </c>
      <c r="H237" s="28"/>
      <c r="I237" s="28"/>
      <c r="J237" s="28"/>
      <c r="K237" s="28"/>
      <c r="L237" s="27">
        <f>SUM(L238+L239+L240+L241+L242+L243)</f>
        <v>36244</v>
      </c>
      <c r="M237" s="29"/>
      <c r="N237" s="29"/>
    </row>
    <row r="238" spans="1:14" ht="12.75">
      <c r="A238" s="6">
        <v>32922</v>
      </c>
      <c r="B238" s="6" t="s">
        <v>59</v>
      </c>
      <c r="C238" s="28"/>
      <c r="D238" s="28">
        <v>14200</v>
      </c>
      <c r="E238" s="28"/>
      <c r="F238" s="28"/>
      <c r="G238" s="28"/>
      <c r="H238" s="28"/>
      <c r="I238" s="28"/>
      <c r="J238" s="28"/>
      <c r="K238" s="28"/>
      <c r="L238" s="28">
        <v>14200</v>
      </c>
      <c r="M238" s="29"/>
      <c r="N238" s="29"/>
    </row>
    <row r="239" spans="1:14" ht="12.75">
      <c r="A239" s="6">
        <v>32923</v>
      </c>
      <c r="B239" s="6" t="s">
        <v>86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7">
        <f>SUM(C239+E239+G239+H239+I239+J239+K239)</f>
        <v>0</v>
      </c>
      <c r="M239" s="29"/>
      <c r="N239" s="29"/>
    </row>
    <row r="240" spans="1:14" ht="12.75">
      <c r="A240" s="6">
        <v>32931</v>
      </c>
      <c r="B240" s="6" t="s">
        <v>60</v>
      </c>
      <c r="C240" s="28"/>
      <c r="D240" s="28"/>
      <c r="E240" s="28"/>
      <c r="F240" s="28"/>
      <c r="G240" s="28"/>
      <c r="H240" s="28"/>
      <c r="I240" s="28"/>
      <c r="J240" s="28"/>
      <c r="K240" s="28"/>
      <c r="L240" s="27">
        <f>SUM(C240+E240+G240+H240+I240+J240+K240)</f>
        <v>0</v>
      </c>
      <c r="M240" s="29"/>
      <c r="N240" s="29"/>
    </row>
    <row r="241" spans="1:14" ht="12.75">
      <c r="A241" s="6">
        <v>32941</v>
      </c>
      <c r="B241" s="6" t="s">
        <v>61</v>
      </c>
      <c r="C241" s="28"/>
      <c r="D241" s="28">
        <v>500</v>
      </c>
      <c r="E241" s="28"/>
      <c r="F241" s="28"/>
      <c r="G241" s="28"/>
      <c r="H241" s="28"/>
      <c r="I241" s="28"/>
      <c r="J241" s="28"/>
      <c r="K241" s="28"/>
      <c r="L241" s="28">
        <v>500</v>
      </c>
      <c r="M241" s="29"/>
      <c r="N241" s="29"/>
    </row>
    <row r="242" spans="1:14" ht="12.75">
      <c r="A242" s="6">
        <v>32952</v>
      </c>
      <c r="B242" s="6" t="s">
        <v>87</v>
      </c>
      <c r="C242" s="28">
        <v>11794</v>
      </c>
      <c r="D242" s="28">
        <v>750</v>
      </c>
      <c r="E242" s="28"/>
      <c r="F242" s="28"/>
      <c r="G242" s="28"/>
      <c r="H242" s="28"/>
      <c r="I242" s="28"/>
      <c r="J242" s="28"/>
      <c r="K242" s="28"/>
      <c r="L242" s="28">
        <f>SUM(C242+D242+E242)</f>
        <v>12544</v>
      </c>
      <c r="M242" s="29"/>
      <c r="N242" s="29"/>
    </row>
    <row r="243" spans="1:14" ht="12.75">
      <c r="A243" s="6">
        <v>32999</v>
      </c>
      <c r="B243" s="6" t="s">
        <v>62</v>
      </c>
      <c r="C243" s="28"/>
      <c r="D243" s="28"/>
      <c r="E243" s="28"/>
      <c r="F243" s="28"/>
      <c r="G243" s="28">
        <v>9000</v>
      </c>
      <c r="H243" s="28"/>
      <c r="I243" s="28"/>
      <c r="J243" s="28"/>
      <c r="K243" s="28"/>
      <c r="L243" s="28">
        <f aca="true" t="shared" si="13" ref="L243:L252">SUM(C243+E243+G243+H243+I243+J243+K243)</f>
        <v>9000</v>
      </c>
      <c r="M243" s="29"/>
      <c r="N243" s="29"/>
    </row>
    <row r="244" spans="1:14" ht="12.75">
      <c r="A244" s="6">
        <v>36911</v>
      </c>
      <c r="B244" s="6" t="s">
        <v>178</v>
      </c>
      <c r="C244" s="28"/>
      <c r="D244" s="28"/>
      <c r="E244" s="28"/>
      <c r="F244" s="28"/>
      <c r="G244" s="28"/>
      <c r="H244" s="28"/>
      <c r="I244" s="28"/>
      <c r="J244" s="28"/>
      <c r="K244" s="28"/>
      <c r="L244" s="27">
        <f t="shared" si="13"/>
        <v>0</v>
      </c>
      <c r="M244" s="29"/>
      <c r="N244" s="29"/>
    </row>
    <row r="245" spans="1:14" ht="12.75">
      <c r="A245" s="6">
        <v>36921</v>
      </c>
      <c r="B245" s="6" t="s">
        <v>179</v>
      </c>
      <c r="C245" s="28"/>
      <c r="D245" s="28"/>
      <c r="E245" s="28"/>
      <c r="F245" s="28"/>
      <c r="G245" s="28"/>
      <c r="H245" s="28"/>
      <c r="I245" s="28"/>
      <c r="J245" s="28"/>
      <c r="K245" s="28"/>
      <c r="L245" s="27">
        <f t="shared" si="13"/>
        <v>0</v>
      </c>
      <c r="M245" s="29"/>
      <c r="N245" s="29"/>
    </row>
    <row r="246" spans="1:14" ht="12.75">
      <c r="A246" s="6">
        <v>36931</v>
      </c>
      <c r="B246" s="6" t="s">
        <v>180</v>
      </c>
      <c r="C246" s="28"/>
      <c r="D246" s="28"/>
      <c r="E246" s="28"/>
      <c r="F246" s="28"/>
      <c r="G246" s="28"/>
      <c r="H246" s="28"/>
      <c r="I246" s="28"/>
      <c r="J246" s="28"/>
      <c r="K246" s="28"/>
      <c r="L246" s="27">
        <f t="shared" si="13"/>
        <v>0</v>
      </c>
      <c r="M246" s="29"/>
      <c r="N246" s="29"/>
    </row>
    <row r="247" spans="1:14" ht="12.75">
      <c r="A247" s="6">
        <v>36941</v>
      </c>
      <c r="B247" s="6" t="s">
        <v>181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7">
        <f t="shared" si="13"/>
        <v>0</v>
      </c>
      <c r="M247" s="29"/>
      <c r="N247" s="29"/>
    </row>
    <row r="248" spans="1:14" ht="12.75">
      <c r="A248" s="6">
        <v>37151</v>
      </c>
      <c r="B248" s="6" t="s">
        <v>182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7">
        <f t="shared" si="13"/>
        <v>0</v>
      </c>
      <c r="M248" s="29"/>
      <c r="N248" s="29"/>
    </row>
    <row r="249" spans="1:14" ht="12.75">
      <c r="A249" s="6">
        <v>37231</v>
      </c>
      <c r="B249" s="6" t="s">
        <v>183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7">
        <f t="shared" si="13"/>
        <v>0</v>
      </c>
      <c r="M249" s="29"/>
      <c r="N249" s="29"/>
    </row>
    <row r="250" spans="1:14" ht="12.75">
      <c r="A250" s="6">
        <v>38131</v>
      </c>
      <c r="B250" s="6" t="s">
        <v>184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7">
        <f t="shared" si="13"/>
        <v>0</v>
      </c>
      <c r="M250" s="29"/>
      <c r="N250" s="29"/>
    </row>
    <row r="251" spans="1:14" ht="12.75">
      <c r="A251" s="6">
        <v>38231</v>
      </c>
      <c r="B251" s="6" t="s">
        <v>185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7">
        <f t="shared" si="13"/>
        <v>0</v>
      </c>
      <c r="M251" s="29"/>
      <c r="N251" s="29"/>
    </row>
    <row r="252" spans="1:14" ht="12.75">
      <c r="A252" s="6">
        <v>3864</v>
      </c>
      <c r="B252" s="6" t="s">
        <v>186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7">
        <f t="shared" si="13"/>
        <v>0</v>
      </c>
      <c r="M252" s="29"/>
      <c r="N252" s="29"/>
    </row>
    <row r="253" spans="1:14" ht="12.75">
      <c r="A253" s="10">
        <v>34</v>
      </c>
      <c r="B253" s="10" t="s">
        <v>63</v>
      </c>
      <c r="C253" s="27">
        <f>SUM(C254:C256)</f>
        <v>0</v>
      </c>
      <c r="D253" s="27">
        <v>3700</v>
      </c>
      <c r="E253" s="27">
        <f aca="true" t="shared" si="14" ref="E253:K253">SUM(E254:E256)</f>
        <v>0</v>
      </c>
      <c r="F253" s="27">
        <f>SUM(F254:F256)</f>
        <v>0</v>
      </c>
      <c r="G253" s="27">
        <f t="shared" si="14"/>
        <v>0</v>
      </c>
      <c r="H253" s="27">
        <f t="shared" si="14"/>
        <v>0</v>
      </c>
      <c r="I253" s="27">
        <f t="shared" si="14"/>
        <v>0</v>
      </c>
      <c r="J253" s="27">
        <f t="shared" si="14"/>
        <v>0</v>
      </c>
      <c r="K253" s="27">
        <f t="shared" si="14"/>
        <v>0</v>
      </c>
      <c r="L253" s="27">
        <v>3700</v>
      </c>
      <c r="M253" s="27">
        <v>3700</v>
      </c>
      <c r="N253" s="27">
        <v>3700</v>
      </c>
    </row>
    <row r="254" spans="1:14" ht="12.75">
      <c r="A254" s="6">
        <v>34311</v>
      </c>
      <c r="B254" s="6" t="s">
        <v>64</v>
      </c>
      <c r="C254" s="29"/>
      <c r="D254" s="29">
        <v>3700</v>
      </c>
      <c r="E254" s="29"/>
      <c r="F254" s="29"/>
      <c r="G254" s="29"/>
      <c r="H254" s="29"/>
      <c r="I254" s="29"/>
      <c r="J254" s="29"/>
      <c r="K254" s="29"/>
      <c r="L254" s="28">
        <v>3700</v>
      </c>
      <c r="M254" s="29"/>
      <c r="N254" s="29"/>
    </row>
    <row r="255" spans="1:14" ht="12.75">
      <c r="A255" s="6">
        <v>34339</v>
      </c>
      <c r="B255" s="6" t="s">
        <v>65</v>
      </c>
      <c r="C255" s="29"/>
      <c r="D255" s="29"/>
      <c r="E255" s="29"/>
      <c r="F255" s="29"/>
      <c r="G255" s="29"/>
      <c r="H255" s="29"/>
      <c r="I255" s="29"/>
      <c r="J255" s="29"/>
      <c r="K255" s="29"/>
      <c r="L255" s="27">
        <f>SUM(C255+E255+G255+H255+I255+J255+K255)</f>
        <v>0</v>
      </c>
      <c r="M255" s="29"/>
      <c r="N255" s="29"/>
    </row>
    <row r="256" spans="1:14" ht="12.75">
      <c r="A256" s="6">
        <v>34349</v>
      </c>
      <c r="B256" s="6" t="s">
        <v>88</v>
      </c>
      <c r="C256" s="29"/>
      <c r="D256" s="29"/>
      <c r="E256" s="29"/>
      <c r="F256" s="29"/>
      <c r="G256" s="29"/>
      <c r="H256" s="29"/>
      <c r="I256" s="29"/>
      <c r="J256" s="29"/>
      <c r="K256" s="29"/>
      <c r="L256" s="27">
        <f>SUM(C256+E256+G256+H256+I256+J256+K256)</f>
        <v>0</v>
      </c>
      <c r="M256" s="29"/>
      <c r="N256" s="29"/>
    </row>
    <row r="257" spans="1:14" ht="12.75">
      <c r="A257" s="10">
        <v>4</v>
      </c>
      <c r="B257" s="10" t="s">
        <v>120</v>
      </c>
      <c r="C257" s="27"/>
      <c r="D257" s="27">
        <v>30000</v>
      </c>
      <c r="E257" s="27">
        <f aca="true" t="shared" si="15" ref="E257:K257">SUM(E258:E258)</f>
        <v>0</v>
      </c>
      <c r="F257" s="27">
        <v>10000</v>
      </c>
      <c r="G257" s="27">
        <f t="shared" si="15"/>
        <v>0</v>
      </c>
      <c r="H257" s="27">
        <f>SUM(H260+H263)</f>
        <v>64020</v>
      </c>
      <c r="I257" s="27">
        <f t="shared" si="15"/>
        <v>0</v>
      </c>
      <c r="J257" s="27">
        <f t="shared" si="15"/>
        <v>38600</v>
      </c>
      <c r="K257" s="27">
        <f t="shared" si="15"/>
        <v>0</v>
      </c>
      <c r="L257" s="27">
        <v>142620</v>
      </c>
      <c r="M257" s="27">
        <v>64320</v>
      </c>
      <c r="N257" s="27">
        <v>59320</v>
      </c>
    </row>
    <row r="258" spans="1:14" ht="12.75">
      <c r="A258" s="10">
        <v>42</v>
      </c>
      <c r="B258" s="10" t="s">
        <v>121</v>
      </c>
      <c r="C258" s="27"/>
      <c r="D258" s="27">
        <v>30000</v>
      </c>
      <c r="E258" s="27">
        <f aca="true" t="shared" si="16" ref="E258:K258">SUM(E259:E265)</f>
        <v>0</v>
      </c>
      <c r="F258" s="27">
        <v>10000</v>
      </c>
      <c r="G258" s="27">
        <f t="shared" si="16"/>
        <v>0</v>
      </c>
      <c r="H258" s="27">
        <f>SUM(H260+H263)</f>
        <v>64020</v>
      </c>
      <c r="I258" s="27">
        <f t="shared" si="16"/>
        <v>0</v>
      </c>
      <c r="J258" s="27">
        <v>38600</v>
      </c>
      <c r="K258" s="27">
        <f t="shared" si="16"/>
        <v>0</v>
      </c>
      <c r="L258" s="27">
        <v>142620</v>
      </c>
      <c r="M258" s="27">
        <v>64320</v>
      </c>
      <c r="N258" s="27">
        <v>59320</v>
      </c>
    </row>
    <row r="259" spans="1:14" ht="12.75">
      <c r="A259" s="6">
        <v>42149</v>
      </c>
      <c r="B259" s="6" t="s">
        <v>122</v>
      </c>
      <c r="C259" s="29"/>
      <c r="D259" s="29"/>
      <c r="E259" s="29"/>
      <c r="F259" s="29"/>
      <c r="G259" s="29"/>
      <c r="H259" s="29"/>
      <c r="I259" s="29"/>
      <c r="J259" s="29"/>
      <c r="K259" s="29"/>
      <c r="L259" s="27">
        <f>SUM(C259+E259+G259+H259+I259+J259+K259)</f>
        <v>0</v>
      </c>
      <c r="M259" s="29"/>
      <c r="N259" s="29"/>
    </row>
    <row r="260" spans="1:14" ht="12.75">
      <c r="A260" s="11">
        <v>422</v>
      </c>
      <c r="B260" s="11" t="s">
        <v>212</v>
      </c>
      <c r="C260" s="29"/>
      <c r="D260" s="30">
        <v>30000</v>
      </c>
      <c r="E260" s="29"/>
      <c r="F260" s="30">
        <f>SUM(F261)</f>
        <v>10000</v>
      </c>
      <c r="G260" s="29"/>
      <c r="H260" s="30">
        <f>SUM(H261)</f>
        <v>63000</v>
      </c>
      <c r="I260" s="29"/>
      <c r="J260" s="30">
        <v>38600</v>
      </c>
      <c r="K260" s="29"/>
      <c r="L260" s="27">
        <f>SUM(C260+D260+E260+F260+G260+H260+I260+J260+K260)</f>
        <v>141600</v>
      </c>
      <c r="M260" s="29"/>
      <c r="N260" s="29"/>
    </row>
    <row r="261" spans="1:14" ht="12.75">
      <c r="A261" s="6">
        <v>42273</v>
      </c>
      <c r="B261" s="6" t="s">
        <v>100</v>
      </c>
      <c r="C261" s="29"/>
      <c r="D261" s="29">
        <v>30000</v>
      </c>
      <c r="E261" s="29"/>
      <c r="F261" s="29">
        <v>10000</v>
      </c>
      <c r="G261" s="29"/>
      <c r="H261" s="29">
        <v>63000</v>
      </c>
      <c r="I261" s="29"/>
      <c r="J261" s="29">
        <v>38600</v>
      </c>
      <c r="K261" s="29"/>
      <c r="L261" s="28">
        <v>141600</v>
      </c>
      <c r="M261" s="29"/>
      <c r="N261" s="29"/>
    </row>
    <row r="262" spans="1:14" ht="12.75">
      <c r="A262" s="6">
        <v>42319</v>
      </c>
      <c r="B262" s="6" t="s">
        <v>123</v>
      </c>
      <c r="C262" s="29"/>
      <c r="D262" s="29"/>
      <c r="E262" s="29"/>
      <c r="F262" s="29"/>
      <c r="G262" s="29"/>
      <c r="H262" s="29"/>
      <c r="I262" s="29"/>
      <c r="J262" s="29"/>
      <c r="K262" s="29"/>
      <c r="L262" s="27">
        <f>SUM(C262+E262+G262+H262+I262+J262+K262)</f>
        <v>0</v>
      </c>
      <c r="M262" s="29"/>
      <c r="N262" s="29"/>
    </row>
    <row r="263" spans="1:14" ht="12.75">
      <c r="A263" s="6">
        <v>424</v>
      </c>
      <c r="B263" s="11" t="s">
        <v>124</v>
      </c>
      <c r="C263" s="29"/>
      <c r="D263" s="29"/>
      <c r="E263" s="29"/>
      <c r="F263" s="29"/>
      <c r="G263" s="29"/>
      <c r="H263" s="30">
        <f>SUM(H264)</f>
        <v>1020</v>
      </c>
      <c r="I263" s="29"/>
      <c r="J263" s="29"/>
      <c r="K263" s="29"/>
      <c r="L263" s="27">
        <v>1020</v>
      </c>
      <c r="M263" s="29"/>
      <c r="N263" s="29"/>
    </row>
    <row r="264" spans="1:14" ht="12.75">
      <c r="A264" s="6">
        <v>42411</v>
      </c>
      <c r="B264" s="6" t="s">
        <v>124</v>
      </c>
      <c r="C264" s="29"/>
      <c r="D264" s="29"/>
      <c r="E264" s="29"/>
      <c r="F264" s="29"/>
      <c r="G264" s="29"/>
      <c r="H264" s="29">
        <v>1020</v>
      </c>
      <c r="I264" s="29"/>
      <c r="J264" s="29"/>
      <c r="K264" s="29"/>
      <c r="L264" s="28">
        <v>1020</v>
      </c>
      <c r="M264" s="29"/>
      <c r="N264" s="29"/>
    </row>
    <row r="265" spans="1:14" ht="12.75">
      <c r="A265" s="18">
        <v>45411</v>
      </c>
      <c r="B265" s="18" t="s">
        <v>125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7">
        <f>SUM(C265+E265+G265+H265+I265+J265+K265)</f>
        <v>0</v>
      </c>
      <c r="M265" s="29"/>
      <c r="N265" s="29"/>
    </row>
    <row r="266" spans="1:14" ht="12.75">
      <c r="A266" s="24" t="s">
        <v>127</v>
      </c>
      <c r="B266" s="16"/>
      <c r="C266" s="27">
        <f>SUM(C180)</f>
        <v>4867407</v>
      </c>
      <c r="D266" s="27">
        <v>589313</v>
      </c>
      <c r="E266" s="27">
        <v>35846</v>
      </c>
      <c r="F266" s="27">
        <v>10000</v>
      </c>
      <c r="G266" s="27">
        <v>48500</v>
      </c>
      <c r="H266" s="27">
        <f>SUM(H180+H257)</f>
        <v>99520</v>
      </c>
      <c r="I266" s="27"/>
      <c r="J266" s="27">
        <v>41600</v>
      </c>
      <c r="K266" s="27">
        <f>SUM(K180+K257)</f>
        <v>0</v>
      </c>
      <c r="L266" s="27">
        <f>SUM(L180+L257)</f>
        <v>5692186</v>
      </c>
      <c r="M266" s="27">
        <v>5698868</v>
      </c>
      <c r="N266" s="27">
        <f>SUM(N180+N257)</f>
        <v>5698191</v>
      </c>
    </row>
    <row r="267" spans="1:14" ht="13.5" thickBot="1">
      <c r="A267" s="13"/>
      <c r="B267" s="13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3.5" thickBot="1">
      <c r="A268" s="15"/>
      <c r="B268" s="25" t="s">
        <v>128</v>
      </c>
      <c r="C268" s="34">
        <f>SUM(C266)</f>
        <v>4867407</v>
      </c>
      <c r="D268" s="34">
        <v>589313</v>
      </c>
      <c r="E268" s="34">
        <f>SUM(E167+E266)</f>
        <v>35846</v>
      </c>
      <c r="F268" s="34">
        <v>10000</v>
      </c>
      <c r="G268" s="34">
        <f>SUM(G167+G266)</f>
        <v>48500</v>
      </c>
      <c r="H268" s="34">
        <f>SUM(H180+H257)</f>
        <v>99520</v>
      </c>
      <c r="I268" s="34">
        <f>SUM(I167+I266)</f>
        <v>0</v>
      </c>
      <c r="J268" s="34">
        <v>41600</v>
      </c>
      <c r="K268" s="34">
        <f>SUM(K167+K266)</f>
        <v>0</v>
      </c>
      <c r="L268" s="34">
        <f>SUM(C268+D268+E268+F268+G268+H268+I268+J268+K268)</f>
        <v>5692186</v>
      </c>
      <c r="M268" s="34">
        <v>5698868</v>
      </c>
      <c r="N268" s="35">
        <v>5698191</v>
      </c>
    </row>
    <row r="269" spans="1:14" ht="12.75">
      <c r="A269" s="13"/>
      <c r="B269" s="13" t="s">
        <v>188</v>
      </c>
      <c r="C269" s="32">
        <v>-261714</v>
      </c>
      <c r="D269" s="13"/>
      <c r="E269" s="13"/>
      <c r="F269" s="13"/>
      <c r="G269" s="13"/>
      <c r="H269" s="13"/>
      <c r="I269" s="13"/>
      <c r="J269" s="13"/>
      <c r="K269" s="13"/>
      <c r="L269" s="32">
        <v>-261714</v>
      </c>
      <c r="M269" s="13"/>
      <c r="N269" s="13"/>
    </row>
    <row r="270" spans="1:14" ht="12.75">
      <c r="A270" s="13"/>
      <c r="B270" s="13" t="s">
        <v>72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32">
        <v>5632890</v>
      </c>
      <c r="M270" s="13"/>
      <c r="N270" s="13"/>
    </row>
    <row r="271" spans="1:4" ht="12.75">
      <c r="A271" s="38" t="s">
        <v>160</v>
      </c>
      <c r="B271" s="38"/>
      <c r="C271" s="38"/>
      <c r="D271" s="38"/>
    </row>
    <row r="273" ht="12.75">
      <c r="B273" s="4" t="s">
        <v>119</v>
      </c>
    </row>
    <row r="274" ht="12.75">
      <c r="B274" s="13"/>
    </row>
    <row r="276" spans="1:14" ht="12.75">
      <c r="A276" s="10">
        <v>3</v>
      </c>
      <c r="B276" s="10" t="s">
        <v>26</v>
      </c>
      <c r="C276" s="27">
        <f>SUM(C277+C282+C320)</f>
        <v>0</v>
      </c>
      <c r="D276" s="27">
        <f aca="true" t="shared" si="17" ref="D276:N276">SUM(D277+D282+D320)</f>
        <v>0</v>
      </c>
      <c r="E276" s="27">
        <f t="shared" si="17"/>
        <v>0</v>
      </c>
      <c r="F276" s="27">
        <f t="shared" si="17"/>
        <v>0</v>
      </c>
      <c r="G276" s="27">
        <f t="shared" si="17"/>
        <v>0</v>
      </c>
      <c r="H276" s="27">
        <f t="shared" si="17"/>
        <v>0</v>
      </c>
      <c r="I276" s="27">
        <f t="shared" si="17"/>
        <v>0</v>
      </c>
      <c r="J276" s="27">
        <f t="shared" si="17"/>
        <v>0</v>
      </c>
      <c r="K276" s="27">
        <f t="shared" si="17"/>
        <v>0</v>
      </c>
      <c r="L276" s="27">
        <f t="shared" si="17"/>
        <v>0</v>
      </c>
      <c r="M276" s="27">
        <f t="shared" si="17"/>
        <v>0</v>
      </c>
      <c r="N276" s="27">
        <f t="shared" si="17"/>
        <v>0</v>
      </c>
    </row>
    <row r="277" spans="1:14" ht="12.75">
      <c r="A277" s="10">
        <v>31</v>
      </c>
      <c r="B277" s="10" t="s">
        <v>27</v>
      </c>
      <c r="C277" s="27">
        <f>SUM(C278:C281)</f>
        <v>0</v>
      </c>
      <c r="D277" s="27">
        <f aca="true" t="shared" si="18" ref="D277:N277">SUM(D278:D281)</f>
        <v>0</v>
      </c>
      <c r="E277" s="27">
        <f t="shared" si="18"/>
        <v>0</v>
      </c>
      <c r="F277" s="27">
        <f t="shared" si="18"/>
        <v>0</v>
      </c>
      <c r="G277" s="27">
        <f t="shared" si="18"/>
        <v>0</v>
      </c>
      <c r="H277" s="27">
        <f t="shared" si="18"/>
        <v>0</v>
      </c>
      <c r="I277" s="27">
        <f t="shared" si="18"/>
        <v>0</v>
      </c>
      <c r="J277" s="27">
        <f t="shared" si="18"/>
        <v>0</v>
      </c>
      <c r="K277" s="27">
        <f t="shared" si="18"/>
        <v>0</v>
      </c>
      <c r="L277" s="27">
        <f t="shared" si="18"/>
        <v>0</v>
      </c>
      <c r="M277" s="27">
        <f t="shared" si="18"/>
        <v>0</v>
      </c>
      <c r="N277" s="27">
        <f t="shared" si="18"/>
        <v>0</v>
      </c>
    </row>
    <row r="278" spans="1:14" ht="12.75">
      <c r="A278" s="6">
        <v>31111</v>
      </c>
      <c r="B278" s="6" t="s">
        <v>28</v>
      </c>
      <c r="C278" s="29"/>
      <c r="D278" s="29"/>
      <c r="E278" s="29"/>
      <c r="F278" s="29"/>
      <c r="G278" s="27"/>
      <c r="H278" s="27"/>
      <c r="I278" s="27"/>
      <c r="J278" s="27"/>
      <c r="K278" s="27"/>
      <c r="L278" s="27">
        <f aca="true" t="shared" si="19" ref="L278:L330">SUM(C278+E278+G278+H278+I278+J278+K278)</f>
        <v>0</v>
      </c>
      <c r="M278" s="29"/>
      <c r="N278" s="29"/>
    </row>
    <row r="279" spans="1:14" ht="12.75">
      <c r="A279" s="6">
        <v>31219</v>
      </c>
      <c r="B279" s="6" t="s">
        <v>29</v>
      </c>
      <c r="C279" s="29"/>
      <c r="D279" s="29"/>
      <c r="E279" s="29"/>
      <c r="F279" s="29"/>
      <c r="G279" s="27"/>
      <c r="H279" s="27"/>
      <c r="I279" s="27"/>
      <c r="J279" s="27"/>
      <c r="K279" s="27"/>
      <c r="L279" s="27">
        <f t="shared" si="19"/>
        <v>0</v>
      </c>
      <c r="M279" s="29"/>
      <c r="N279" s="29"/>
    </row>
    <row r="280" spans="1:14" ht="12.75">
      <c r="A280" s="6">
        <v>31321</v>
      </c>
      <c r="B280" s="6" t="s">
        <v>30</v>
      </c>
      <c r="C280" s="29"/>
      <c r="D280" s="29"/>
      <c r="E280" s="29"/>
      <c r="F280" s="29"/>
      <c r="G280" s="27"/>
      <c r="H280" s="27"/>
      <c r="I280" s="27"/>
      <c r="J280" s="27"/>
      <c r="K280" s="27"/>
      <c r="L280" s="27">
        <f t="shared" si="19"/>
        <v>0</v>
      </c>
      <c r="M280" s="29"/>
      <c r="N280" s="29"/>
    </row>
    <row r="281" spans="1:14" ht="12.75">
      <c r="A281" s="6">
        <v>31332</v>
      </c>
      <c r="B281" s="6" t="s">
        <v>31</v>
      </c>
      <c r="C281" s="29"/>
      <c r="D281" s="29"/>
      <c r="E281" s="29"/>
      <c r="F281" s="29"/>
      <c r="G281" s="27"/>
      <c r="H281" s="27"/>
      <c r="I281" s="27"/>
      <c r="J281" s="27"/>
      <c r="K281" s="27"/>
      <c r="L281" s="27">
        <f t="shared" si="19"/>
        <v>0</v>
      </c>
      <c r="M281" s="29"/>
      <c r="N281" s="29"/>
    </row>
    <row r="282" spans="1:14" ht="12.75">
      <c r="A282" s="10">
        <v>32</v>
      </c>
      <c r="B282" s="10" t="s">
        <v>32</v>
      </c>
      <c r="C282" s="27">
        <f>SUM(C283:C319)</f>
        <v>0</v>
      </c>
      <c r="D282" s="27">
        <f aca="true" t="shared" si="20" ref="D282:N282">SUM(D283:D319)</f>
        <v>0</v>
      </c>
      <c r="E282" s="27">
        <f t="shared" si="20"/>
        <v>0</v>
      </c>
      <c r="F282" s="27">
        <f t="shared" si="20"/>
        <v>0</v>
      </c>
      <c r="G282" s="27">
        <f t="shared" si="20"/>
        <v>0</v>
      </c>
      <c r="H282" s="27">
        <f t="shared" si="20"/>
        <v>0</v>
      </c>
      <c r="I282" s="27">
        <f t="shared" si="20"/>
        <v>0</v>
      </c>
      <c r="J282" s="27">
        <f t="shared" si="20"/>
        <v>0</v>
      </c>
      <c r="K282" s="27">
        <f t="shared" si="20"/>
        <v>0</v>
      </c>
      <c r="L282" s="27">
        <f t="shared" si="20"/>
        <v>0</v>
      </c>
      <c r="M282" s="27">
        <f t="shared" si="20"/>
        <v>0</v>
      </c>
      <c r="N282" s="27">
        <f t="shared" si="20"/>
        <v>0</v>
      </c>
    </row>
    <row r="283" spans="1:14" ht="12.75">
      <c r="A283" s="6">
        <v>32119</v>
      </c>
      <c r="B283" s="6" t="s">
        <v>96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7">
        <f t="shared" si="19"/>
        <v>0</v>
      </c>
      <c r="M283" s="29"/>
      <c r="N283" s="29"/>
    </row>
    <row r="284" spans="1:14" ht="12.75">
      <c r="A284" s="6">
        <v>32121</v>
      </c>
      <c r="B284" s="6" t="s">
        <v>81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7">
        <f t="shared" si="19"/>
        <v>0</v>
      </c>
      <c r="M284" s="29"/>
      <c r="N284" s="29"/>
    </row>
    <row r="285" spans="1:14" ht="12.75">
      <c r="A285" s="6">
        <v>32131</v>
      </c>
      <c r="B285" s="6" t="s">
        <v>33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7">
        <f t="shared" si="19"/>
        <v>0</v>
      </c>
      <c r="M285" s="29"/>
      <c r="N285" s="29"/>
    </row>
    <row r="286" spans="1:14" ht="12.75">
      <c r="A286" s="6">
        <v>32149</v>
      </c>
      <c r="B286" s="6" t="s">
        <v>34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7">
        <f t="shared" si="19"/>
        <v>0</v>
      </c>
      <c r="M286" s="29"/>
      <c r="N286" s="29"/>
    </row>
    <row r="287" spans="1:14" ht="12.75">
      <c r="A287" s="6">
        <v>32211</v>
      </c>
      <c r="B287" s="6" t="s">
        <v>37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7">
        <f t="shared" si="19"/>
        <v>0</v>
      </c>
      <c r="M287" s="29"/>
      <c r="N287" s="29"/>
    </row>
    <row r="288" spans="1:14" ht="12.75">
      <c r="A288" s="6">
        <v>32219</v>
      </c>
      <c r="B288" s="6" t="s">
        <v>95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7">
        <f t="shared" si="19"/>
        <v>0</v>
      </c>
      <c r="M288" s="29"/>
      <c r="N288" s="29"/>
    </row>
    <row r="289" spans="1:14" ht="12.75">
      <c r="A289" s="6">
        <v>32229</v>
      </c>
      <c r="B289" s="6" t="s">
        <v>38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7">
        <f t="shared" si="19"/>
        <v>0</v>
      </c>
      <c r="M289" s="29"/>
      <c r="N289" s="29"/>
    </row>
    <row r="290" spans="1:14" ht="12.75">
      <c r="A290" s="6">
        <v>32231</v>
      </c>
      <c r="B290" s="6" t="s">
        <v>39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7">
        <f t="shared" si="19"/>
        <v>0</v>
      </c>
      <c r="M290" s="29"/>
      <c r="N290" s="29"/>
    </row>
    <row r="291" spans="1:14" ht="12.75">
      <c r="A291" s="6">
        <v>32233</v>
      </c>
      <c r="B291" s="6" t="s">
        <v>40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7">
        <f t="shared" si="19"/>
        <v>0</v>
      </c>
      <c r="M291" s="29"/>
      <c r="N291" s="29"/>
    </row>
    <row r="292" spans="1:14" ht="12.75">
      <c r="A292" s="6">
        <v>32234</v>
      </c>
      <c r="B292" s="6" t="s">
        <v>41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7">
        <f t="shared" si="19"/>
        <v>0</v>
      </c>
      <c r="M292" s="29"/>
      <c r="N292" s="29"/>
    </row>
    <row r="293" spans="1:14" ht="12.75">
      <c r="A293" s="6">
        <v>32239</v>
      </c>
      <c r="B293" s="6" t="s">
        <v>42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7">
        <f t="shared" si="19"/>
        <v>0</v>
      </c>
      <c r="M293" s="29"/>
      <c r="N293" s="29"/>
    </row>
    <row r="294" spans="1:14" ht="12.75">
      <c r="A294" s="6">
        <v>32244</v>
      </c>
      <c r="B294" s="6" t="s">
        <v>82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7">
        <f t="shared" si="19"/>
        <v>0</v>
      </c>
      <c r="M294" s="29"/>
      <c r="N294" s="29"/>
    </row>
    <row r="295" spans="1:14" ht="12.75">
      <c r="A295" s="6">
        <v>32251</v>
      </c>
      <c r="B295" s="6" t="s">
        <v>43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7">
        <f t="shared" si="19"/>
        <v>0</v>
      </c>
      <c r="M295" s="29"/>
      <c r="N295" s="29"/>
    </row>
    <row r="296" spans="1:14" ht="12.75">
      <c r="A296" s="6">
        <v>32252</v>
      </c>
      <c r="B296" s="6" t="s">
        <v>44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7">
        <f t="shared" si="19"/>
        <v>0</v>
      </c>
      <c r="M296" s="29"/>
      <c r="N296" s="29"/>
    </row>
    <row r="297" spans="1:14" ht="12.75">
      <c r="A297" s="6">
        <v>32271</v>
      </c>
      <c r="B297" s="6" t="s">
        <v>83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7">
        <f t="shared" si="19"/>
        <v>0</v>
      </c>
      <c r="M297" s="29"/>
      <c r="N297" s="29"/>
    </row>
    <row r="298" spans="1:14" ht="12.75">
      <c r="A298" s="6">
        <v>32311</v>
      </c>
      <c r="B298" s="6" t="s">
        <v>84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7">
        <f t="shared" si="19"/>
        <v>0</v>
      </c>
      <c r="M298" s="29"/>
      <c r="N298" s="29"/>
    </row>
    <row r="299" spans="1:14" ht="12.75">
      <c r="A299" s="6">
        <v>32313</v>
      </c>
      <c r="B299" s="6" t="s">
        <v>45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7">
        <f t="shared" si="19"/>
        <v>0</v>
      </c>
      <c r="M299" s="29"/>
      <c r="N299" s="29"/>
    </row>
    <row r="300" spans="1:14" ht="12.75">
      <c r="A300" s="6">
        <v>32319</v>
      </c>
      <c r="B300" s="6" t="s">
        <v>46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7">
        <f t="shared" si="19"/>
        <v>0</v>
      </c>
      <c r="M300" s="29"/>
      <c r="N300" s="29"/>
    </row>
    <row r="301" spans="1:14" ht="12.75">
      <c r="A301" s="6">
        <v>32329</v>
      </c>
      <c r="B301" s="6" t="s">
        <v>47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7">
        <f t="shared" si="19"/>
        <v>0</v>
      </c>
      <c r="M301" s="29"/>
      <c r="N301" s="29"/>
    </row>
    <row r="302" spans="1:14" ht="12.75">
      <c r="A302" s="6">
        <v>32339</v>
      </c>
      <c r="B302" s="6" t="s">
        <v>48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7">
        <f t="shared" si="19"/>
        <v>0</v>
      </c>
      <c r="M302" s="29"/>
      <c r="N302" s="29"/>
    </row>
    <row r="303" spans="1:14" ht="12.75">
      <c r="A303" s="6">
        <v>32349</v>
      </c>
      <c r="B303" s="6" t="s">
        <v>49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7">
        <f t="shared" si="19"/>
        <v>0</v>
      </c>
      <c r="M303" s="29"/>
      <c r="N303" s="29"/>
    </row>
    <row r="304" spans="1:14" ht="12.75">
      <c r="A304" s="6">
        <v>32359</v>
      </c>
      <c r="B304" s="6" t="s">
        <v>50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7">
        <f t="shared" si="19"/>
        <v>0</v>
      </c>
      <c r="M304" s="29"/>
      <c r="N304" s="29"/>
    </row>
    <row r="305" spans="1:14" ht="12.75">
      <c r="A305" s="6">
        <v>32361</v>
      </c>
      <c r="B305" s="6" t="s">
        <v>51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7">
        <f t="shared" si="19"/>
        <v>0</v>
      </c>
      <c r="M305" s="29"/>
      <c r="N305" s="29"/>
    </row>
    <row r="306" spans="1:14" ht="12.75">
      <c r="A306" s="6">
        <v>32369</v>
      </c>
      <c r="B306" s="6" t="s">
        <v>52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7">
        <f t="shared" si="19"/>
        <v>0</v>
      </c>
      <c r="M306" s="29"/>
      <c r="N306" s="29"/>
    </row>
    <row r="307" spans="1:14" ht="12.75">
      <c r="A307" s="6">
        <v>32371</v>
      </c>
      <c r="B307" s="6" t="s">
        <v>53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7">
        <f t="shared" si="19"/>
        <v>0</v>
      </c>
      <c r="M307" s="29"/>
      <c r="N307" s="29"/>
    </row>
    <row r="308" spans="1:14" ht="12.75">
      <c r="A308" s="6">
        <v>32372</v>
      </c>
      <c r="B308" s="6" t="s">
        <v>54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7">
        <f t="shared" si="19"/>
        <v>0</v>
      </c>
      <c r="M308" s="29"/>
      <c r="N308" s="29"/>
    </row>
    <row r="309" spans="1:14" ht="12.75">
      <c r="A309" s="6">
        <v>32379</v>
      </c>
      <c r="B309" s="6" t="s">
        <v>55</v>
      </c>
      <c r="C309" s="28"/>
      <c r="D309" s="28"/>
      <c r="E309" s="28"/>
      <c r="F309" s="28"/>
      <c r="G309" s="28"/>
      <c r="H309" s="28"/>
      <c r="I309" s="28"/>
      <c r="J309" s="28"/>
      <c r="K309" s="28"/>
      <c r="L309" s="27">
        <f t="shared" si="19"/>
        <v>0</v>
      </c>
      <c r="M309" s="29"/>
      <c r="N309" s="29"/>
    </row>
    <row r="310" spans="1:14" ht="12.75">
      <c r="A310" s="6">
        <v>32389</v>
      </c>
      <c r="B310" s="6" t="s">
        <v>56</v>
      </c>
      <c r="C310" s="28"/>
      <c r="D310" s="28"/>
      <c r="E310" s="28"/>
      <c r="F310" s="28"/>
      <c r="G310" s="28"/>
      <c r="H310" s="28"/>
      <c r="I310" s="28"/>
      <c r="J310" s="28"/>
      <c r="K310" s="28"/>
      <c r="L310" s="27">
        <f t="shared" si="19"/>
        <v>0</v>
      </c>
      <c r="M310" s="29"/>
      <c r="N310" s="29"/>
    </row>
    <row r="311" spans="1:14" ht="12.75">
      <c r="A311" s="6">
        <v>32391</v>
      </c>
      <c r="B311" s="6" t="s">
        <v>57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7">
        <f t="shared" si="19"/>
        <v>0</v>
      </c>
      <c r="M311" s="29"/>
      <c r="N311" s="29"/>
    </row>
    <row r="312" spans="1:14" ht="12.75">
      <c r="A312" s="6">
        <v>32399</v>
      </c>
      <c r="B312" s="6" t="s">
        <v>58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7">
        <f t="shared" si="19"/>
        <v>0</v>
      </c>
      <c r="M312" s="29"/>
      <c r="N312" s="29"/>
    </row>
    <row r="313" spans="1:14" ht="12.75">
      <c r="A313" s="6">
        <v>32412</v>
      </c>
      <c r="B313" s="6" t="s">
        <v>85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7">
        <f t="shared" si="19"/>
        <v>0</v>
      </c>
      <c r="M313" s="29"/>
      <c r="N313" s="29"/>
    </row>
    <row r="314" spans="1:14" ht="12.75">
      <c r="A314" s="6">
        <v>32922</v>
      </c>
      <c r="B314" s="6" t="s">
        <v>59</v>
      </c>
      <c r="C314" s="28"/>
      <c r="D314" s="28"/>
      <c r="E314" s="28"/>
      <c r="F314" s="28"/>
      <c r="G314" s="28"/>
      <c r="H314" s="28"/>
      <c r="I314" s="28"/>
      <c r="J314" s="28"/>
      <c r="K314" s="28"/>
      <c r="L314" s="27">
        <f t="shared" si="19"/>
        <v>0</v>
      </c>
      <c r="M314" s="29"/>
      <c r="N314" s="29"/>
    </row>
    <row r="315" spans="1:14" ht="12.75">
      <c r="A315" s="6">
        <v>32923</v>
      </c>
      <c r="B315" s="6" t="s">
        <v>86</v>
      </c>
      <c r="C315" s="28"/>
      <c r="D315" s="28"/>
      <c r="E315" s="28"/>
      <c r="F315" s="28"/>
      <c r="G315" s="28"/>
      <c r="H315" s="28"/>
      <c r="I315" s="28"/>
      <c r="J315" s="28"/>
      <c r="K315" s="28"/>
      <c r="L315" s="27">
        <f t="shared" si="19"/>
        <v>0</v>
      </c>
      <c r="M315" s="29"/>
      <c r="N315" s="29"/>
    </row>
    <row r="316" spans="1:14" ht="12.75">
      <c r="A316" s="6">
        <v>32931</v>
      </c>
      <c r="B316" s="6" t="s">
        <v>60</v>
      </c>
      <c r="C316" s="28"/>
      <c r="D316" s="28"/>
      <c r="E316" s="28"/>
      <c r="F316" s="28"/>
      <c r="G316" s="28"/>
      <c r="H316" s="28"/>
      <c r="I316" s="28"/>
      <c r="J316" s="28"/>
      <c r="K316" s="28"/>
      <c r="L316" s="27">
        <f t="shared" si="19"/>
        <v>0</v>
      </c>
      <c r="M316" s="29"/>
      <c r="N316" s="29"/>
    </row>
    <row r="317" spans="1:14" ht="12.75">
      <c r="A317" s="6">
        <v>32941</v>
      </c>
      <c r="B317" s="6" t="s">
        <v>61</v>
      </c>
      <c r="C317" s="28"/>
      <c r="D317" s="28"/>
      <c r="E317" s="28"/>
      <c r="F317" s="28"/>
      <c r="G317" s="28"/>
      <c r="H317" s="28"/>
      <c r="I317" s="28"/>
      <c r="J317" s="28"/>
      <c r="K317" s="28"/>
      <c r="L317" s="27">
        <f t="shared" si="19"/>
        <v>0</v>
      </c>
      <c r="M317" s="29"/>
      <c r="N317" s="29"/>
    </row>
    <row r="318" spans="1:14" ht="12.75">
      <c r="A318" s="6">
        <v>32952</v>
      </c>
      <c r="B318" s="6" t="s">
        <v>87</v>
      </c>
      <c r="C318" s="28"/>
      <c r="D318" s="28"/>
      <c r="E318" s="28"/>
      <c r="F318" s="28"/>
      <c r="G318" s="28"/>
      <c r="H318" s="28"/>
      <c r="I318" s="28"/>
      <c r="J318" s="28"/>
      <c r="K318" s="28"/>
      <c r="L318" s="27">
        <f t="shared" si="19"/>
        <v>0</v>
      </c>
      <c r="M318" s="29"/>
      <c r="N318" s="29"/>
    </row>
    <row r="319" spans="1:14" ht="12.75">
      <c r="A319" s="6">
        <v>32999</v>
      </c>
      <c r="B319" s="6" t="s">
        <v>62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7">
        <f t="shared" si="19"/>
        <v>0</v>
      </c>
      <c r="M319" s="29"/>
      <c r="N319" s="29"/>
    </row>
    <row r="320" spans="1:14" ht="12.75">
      <c r="A320" s="10">
        <v>34</v>
      </c>
      <c r="B320" s="10" t="s">
        <v>63</v>
      </c>
      <c r="C320" s="27">
        <f>SUM(C321:C323)</f>
        <v>0</v>
      </c>
      <c r="D320" s="27">
        <f aca="true" t="shared" si="21" ref="D320:N320">SUM(D321:D323)</f>
        <v>0</v>
      </c>
      <c r="E320" s="27">
        <f t="shared" si="21"/>
        <v>0</v>
      </c>
      <c r="F320" s="27">
        <f t="shared" si="21"/>
        <v>0</v>
      </c>
      <c r="G320" s="27">
        <f t="shared" si="21"/>
        <v>0</v>
      </c>
      <c r="H320" s="27">
        <f t="shared" si="21"/>
        <v>0</v>
      </c>
      <c r="I320" s="27">
        <f t="shared" si="21"/>
        <v>0</v>
      </c>
      <c r="J320" s="27">
        <f t="shared" si="21"/>
        <v>0</v>
      </c>
      <c r="K320" s="27">
        <f t="shared" si="21"/>
        <v>0</v>
      </c>
      <c r="L320" s="27">
        <f t="shared" si="21"/>
        <v>0</v>
      </c>
      <c r="M320" s="27">
        <f t="shared" si="21"/>
        <v>0</v>
      </c>
      <c r="N320" s="27">
        <f t="shared" si="21"/>
        <v>0</v>
      </c>
    </row>
    <row r="321" spans="1:14" ht="12.75">
      <c r="A321" s="6">
        <v>34311</v>
      </c>
      <c r="B321" s="6" t="s">
        <v>64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7">
        <f t="shared" si="19"/>
        <v>0</v>
      </c>
      <c r="M321" s="29"/>
      <c r="N321" s="29"/>
    </row>
    <row r="322" spans="1:14" ht="12.75">
      <c r="A322" s="6">
        <v>34339</v>
      </c>
      <c r="B322" s="6" t="s">
        <v>65</v>
      </c>
      <c r="C322" s="29"/>
      <c r="D322" s="29"/>
      <c r="E322" s="29"/>
      <c r="F322" s="29"/>
      <c r="G322" s="29"/>
      <c r="H322" s="29"/>
      <c r="I322" s="29"/>
      <c r="J322" s="29"/>
      <c r="K322" s="29"/>
      <c r="L322" s="27">
        <f t="shared" si="19"/>
        <v>0</v>
      </c>
      <c r="M322" s="29"/>
      <c r="N322" s="29"/>
    </row>
    <row r="323" spans="1:14" ht="12.75">
      <c r="A323" s="6">
        <v>34349</v>
      </c>
      <c r="B323" s="6" t="s">
        <v>88</v>
      </c>
      <c r="C323" s="29"/>
      <c r="D323" s="29"/>
      <c r="E323" s="29"/>
      <c r="F323" s="29"/>
      <c r="G323" s="29"/>
      <c r="H323" s="29"/>
      <c r="I323" s="29"/>
      <c r="J323" s="29"/>
      <c r="K323" s="29"/>
      <c r="L323" s="27">
        <f t="shared" si="19"/>
        <v>0</v>
      </c>
      <c r="M323" s="29"/>
      <c r="N323" s="29"/>
    </row>
    <row r="324" spans="1:14" ht="12.75">
      <c r="A324" s="10">
        <v>4</v>
      </c>
      <c r="B324" s="10" t="s">
        <v>120</v>
      </c>
      <c r="C324" s="27">
        <f>SUM(C325+P327)</f>
        <v>0</v>
      </c>
      <c r="D324" s="27">
        <f aca="true" t="shared" si="22" ref="D324:N324">SUM(D325+Q327)</f>
        <v>0</v>
      </c>
      <c r="E324" s="27">
        <f t="shared" si="22"/>
        <v>0</v>
      </c>
      <c r="F324" s="27">
        <f t="shared" si="22"/>
        <v>0</v>
      </c>
      <c r="G324" s="27">
        <f t="shared" si="22"/>
        <v>0</v>
      </c>
      <c r="H324" s="27">
        <f t="shared" si="22"/>
        <v>0</v>
      </c>
      <c r="I324" s="27">
        <f t="shared" si="22"/>
        <v>0</v>
      </c>
      <c r="J324" s="27">
        <f t="shared" si="22"/>
        <v>0</v>
      </c>
      <c r="K324" s="27">
        <f t="shared" si="22"/>
        <v>0</v>
      </c>
      <c r="L324" s="27">
        <f t="shared" si="22"/>
        <v>0</v>
      </c>
      <c r="M324" s="27">
        <f t="shared" si="22"/>
        <v>0</v>
      </c>
      <c r="N324" s="27">
        <f t="shared" si="22"/>
        <v>0</v>
      </c>
    </row>
    <row r="325" spans="1:14" ht="12.75">
      <c r="A325" s="10">
        <v>42</v>
      </c>
      <c r="B325" s="10" t="s">
        <v>121</v>
      </c>
      <c r="C325" s="27">
        <f>SUM(C326:C330)</f>
        <v>0</v>
      </c>
      <c r="D325" s="27">
        <f aca="true" t="shared" si="23" ref="D325:N325">SUM(D326:D330)</f>
        <v>0</v>
      </c>
      <c r="E325" s="27">
        <f t="shared" si="23"/>
        <v>0</v>
      </c>
      <c r="F325" s="27">
        <f t="shared" si="23"/>
        <v>0</v>
      </c>
      <c r="G325" s="27">
        <f t="shared" si="23"/>
        <v>0</v>
      </c>
      <c r="H325" s="27">
        <f t="shared" si="23"/>
        <v>0</v>
      </c>
      <c r="I325" s="27">
        <f t="shared" si="23"/>
        <v>0</v>
      </c>
      <c r="J325" s="27">
        <f t="shared" si="23"/>
        <v>0</v>
      </c>
      <c r="K325" s="27">
        <f t="shared" si="23"/>
        <v>0</v>
      </c>
      <c r="L325" s="27">
        <f t="shared" si="23"/>
        <v>0</v>
      </c>
      <c r="M325" s="27">
        <f t="shared" si="23"/>
        <v>0</v>
      </c>
      <c r="N325" s="27">
        <f t="shared" si="23"/>
        <v>0</v>
      </c>
    </row>
    <row r="326" spans="1:14" ht="12.75">
      <c r="A326" s="6">
        <v>42149</v>
      </c>
      <c r="B326" s="6" t="s">
        <v>122</v>
      </c>
      <c r="C326" s="29"/>
      <c r="D326" s="29"/>
      <c r="E326" s="29"/>
      <c r="F326" s="29"/>
      <c r="G326" s="29"/>
      <c r="H326" s="29"/>
      <c r="I326" s="29"/>
      <c r="J326" s="29"/>
      <c r="K326" s="29"/>
      <c r="L326" s="27">
        <f t="shared" si="19"/>
        <v>0</v>
      </c>
      <c r="M326" s="29"/>
      <c r="N326" s="29"/>
    </row>
    <row r="327" spans="1:14" ht="12.75">
      <c r="A327" s="6">
        <v>42273</v>
      </c>
      <c r="B327" s="6" t="s">
        <v>100</v>
      </c>
      <c r="C327" s="29"/>
      <c r="D327" s="29"/>
      <c r="E327" s="29"/>
      <c r="F327" s="29"/>
      <c r="G327" s="29"/>
      <c r="H327" s="29"/>
      <c r="I327" s="29"/>
      <c r="J327" s="29"/>
      <c r="K327" s="29"/>
      <c r="L327" s="27">
        <f t="shared" si="19"/>
        <v>0</v>
      </c>
      <c r="M327" s="29"/>
      <c r="N327" s="29"/>
    </row>
    <row r="328" spans="1:14" ht="12.75">
      <c r="A328" s="6">
        <v>42319</v>
      </c>
      <c r="B328" s="6" t="s">
        <v>123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7">
        <f t="shared" si="19"/>
        <v>0</v>
      </c>
      <c r="M328" s="29"/>
      <c r="N328" s="29"/>
    </row>
    <row r="329" spans="1:14" ht="12.75">
      <c r="A329" s="6">
        <v>42411</v>
      </c>
      <c r="B329" s="6" t="s">
        <v>124</v>
      </c>
      <c r="C329" s="29"/>
      <c r="D329" s="29"/>
      <c r="E329" s="29"/>
      <c r="F329" s="29"/>
      <c r="G329" s="29"/>
      <c r="H329" s="29"/>
      <c r="I329" s="29"/>
      <c r="J329" s="29"/>
      <c r="K329" s="29"/>
      <c r="L329" s="27">
        <f t="shared" si="19"/>
        <v>0</v>
      </c>
      <c r="M329" s="29"/>
      <c r="N329" s="29"/>
    </row>
    <row r="330" spans="1:14" ht="12.75">
      <c r="A330" s="18">
        <v>45411</v>
      </c>
      <c r="B330" s="18" t="s">
        <v>125</v>
      </c>
      <c r="C330" s="29"/>
      <c r="D330" s="29"/>
      <c r="E330" s="29"/>
      <c r="F330" s="29"/>
      <c r="G330" s="29"/>
      <c r="H330" s="29"/>
      <c r="I330" s="29"/>
      <c r="J330" s="29"/>
      <c r="K330" s="29"/>
      <c r="L330" s="27">
        <f t="shared" si="19"/>
        <v>0</v>
      </c>
      <c r="M330" s="29"/>
      <c r="N330" s="29"/>
    </row>
    <row r="331" spans="1:14" ht="12.75">
      <c r="A331" s="24" t="s">
        <v>127</v>
      </c>
      <c r="B331" s="16"/>
      <c r="C331" s="27">
        <f>SUM(C276+C324)</f>
        <v>0</v>
      </c>
      <c r="D331" s="27">
        <f aca="true" t="shared" si="24" ref="D331:N331">SUM(D276+D324)</f>
        <v>0</v>
      </c>
      <c r="E331" s="27">
        <f t="shared" si="24"/>
        <v>0</v>
      </c>
      <c r="F331" s="27">
        <f t="shared" si="24"/>
        <v>0</v>
      </c>
      <c r="G331" s="27">
        <f t="shared" si="24"/>
        <v>0</v>
      </c>
      <c r="H331" s="27">
        <f t="shared" si="24"/>
        <v>0</v>
      </c>
      <c r="I331" s="27">
        <f t="shared" si="24"/>
        <v>0</v>
      </c>
      <c r="J331" s="27">
        <f t="shared" si="24"/>
        <v>0</v>
      </c>
      <c r="K331" s="27">
        <f t="shared" si="24"/>
        <v>0</v>
      </c>
      <c r="L331" s="27">
        <f t="shared" si="24"/>
        <v>0</v>
      </c>
      <c r="M331" s="27">
        <f t="shared" si="24"/>
        <v>0</v>
      </c>
      <c r="N331" s="27">
        <f t="shared" si="24"/>
        <v>0</v>
      </c>
    </row>
    <row r="332" spans="1:14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</sheetData>
  <sheetProtection/>
  <mergeCells count="16">
    <mergeCell ref="B77:C77"/>
    <mergeCell ref="C8:E8"/>
    <mergeCell ref="M8:N8"/>
    <mergeCell ref="B79:F79"/>
    <mergeCell ref="B176:D176"/>
    <mergeCell ref="B177:D177"/>
    <mergeCell ref="A271:D271"/>
    <mergeCell ref="A1:N1"/>
    <mergeCell ref="A2:N2"/>
    <mergeCell ref="B4:H4"/>
    <mergeCell ref="C7:K7"/>
    <mergeCell ref="B78:F78"/>
    <mergeCell ref="A75:C75"/>
    <mergeCell ref="B151:G151"/>
    <mergeCell ref="B140:F140"/>
    <mergeCell ref="F3: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2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39" t="s">
        <v>151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6:7" ht="12.75">
      <c r="F3" s="48" t="s">
        <v>141</v>
      </c>
      <c r="G3" s="48"/>
    </row>
    <row r="4" spans="2:8" ht="12.75">
      <c r="B4" s="40" t="s">
        <v>136</v>
      </c>
      <c r="C4" s="40"/>
      <c r="D4" s="40"/>
      <c r="E4" s="40"/>
      <c r="F4" s="40"/>
      <c r="G4" s="40"/>
      <c r="H4" s="40"/>
    </row>
    <row r="5" ht="13.5" thickBot="1"/>
    <row r="6" spans="1:12" ht="13.5" thickBot="1">
      <c r="A6" s="21" t="s">
        <v>2</v>
      </c>
      <c r="B6" s="21"/>
      <c r="C6" s="41" t="s">
        <v>36</v>
      </c>
      <c r="D6" s="42"/>
      <c r="E6" s="42"/>
      <c r="F6" s="42"/>
      <c r="G6" s="42"/>
      <c r="H6" s="42"/>
      <c r="I6" s="42"/>
      <c r="J6" s="42"/>
      <c r="K6" s="43"/>
      <c r="L6" s="20"/>
    </row>
    <row r="7" spans="1:14" ht="13.5" thickBot="1">
      <c r="A7" s="4"/>
      <c r="B7" s="4"/>
      <c r="C7" s="41" t="s">
        <v>35</v>
      </c>
      <c r="D7" s="42"/>
      <c r="E7" s="43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4" t="s">
        <v>142</v>
      </c>
      <c r="C56" s="44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4" t="s">
        <v>139</v>
      </c>
      <c r="C57" s="44"/>
      <c r="D57" s="44"/>
      <c r="E57" s="44"/>
      <c r="F57" s="44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4"/>
      <c r="C148" s="44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5"/>
  <sheetViews>
    <sheetView zoomScale="166" zoomScaleNormal="166" workbookViewId="0" topLeftCell="A161">
      <selection activeCell="A175" sqref="A175:N273"/>
    </sheetView>
  </sheetViews>
  <sheetFormatPr defaultColWidth="9.140625" defaultRowHeight="12.75"/>
  <cols>
    <col min="1" max="1" width="6.421875" style="0" customWidth="1"/>
    <col min="2" max="2" width="25.421875" style="0" customWidth="1"/>
    <col min="3" max="3" width="13.00390625" style="0" customWidth="1"/>
  </cols>
  <sheetData>
    <row r="2" spans="1:14" ht="15.75">
      <c r="A2" s="39" t="s">
        <v>189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39" t="s">
        <v>190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6:7" ht="12.75">
      <c r="F4" s="48" t="s">
        <v>141</v>
      </c>
      <c r="G4" s="48"/>
    </row>
    <row r="5" spans="2:8" ht="12.75">
      <c r="B5" s="40" t="s">
        <v>187</v>
      </c>
      <c r="C5" s="40"/>
      <c r="D5" s="40"/>
      <c r="E5" s="40"/>
      <c r="F5" s="40"/>
      <c r="G5" s="40"/>
      <c r="H5" s="40"/>
    </row>
    <row r="6" spans="2:8" ht="12.75">
      <c r="B6" s="26"/>
      <c r="C6" s="26"/>
      <c r="D6" s="26"/>
      <c r="E6" s="26"/>
      <c r="F6" s="26"/>
      <c r="G6" s="26"/>
      <c r="H6" s="26"/>
    </row>
    <row r="7" ht="13.5" thickBot="1">
      <c r="B7" t="s">
        <v>2</v>
      </c>
    </row>
    <row r="8" spans="1:12" ht="13.5" thickBot="1">
      <c r="A8" s="21"/>
      <c r="B8" s="21"/>
      <c r="C8" s="41" t="s">
        <v>36</v>
      </c>
      <c r="D8" s="42"/>
      <c r="E8" s="42"/>
      <c r="F8" s="42"/>
      <c r="G8" s="42"/>
      <c r="H8" s="42"/>
      <c r="I8" s="42"/>
      <c r="J8" s="42"/>
      <c r="K8" s="43"/>
      <c r="L8" s="20"/>
    </row>
    <row r="9" spans="1:14" ht="13.5" thickBot="1">
      <c r="A9" s="4"/>
      <c r="B9" s="4"/>
      <c r="C9" s="41" t="s">
        <v>35</v>
      </c>
      <c r="D9" s="42"/>
      <c r="E9" s="43"/>
      <c r="F9" s="5" t="s">
        <v>67</v>
      </c>
      <c r="G9" s="5" t="s">
        <v>68</v>
      </c>
      <c r="H9" s="5" t="s">
        <v>70</v>
      </c>
      <c r="I9" s="5" t="s">
        <v>71</v>
      </c>
      <c r="J9" s="5" t="s">
        <v>69</v>
      </c>
      <c r="K9" s="5" t="s">
        <v>92</v>
      </c>
      <c r="L9" s="22" t="s">
        <v>72</v>
      </c>
      <c r="M9" s="49" t="s">
        <v>112</v>
      </c>
      <c r="N9" s="50"/>
    </row>
    <row r="10" spans="1:14" ht="12.75">
      <c r="A10" s="6" t="s">
        <v>0</v>
      </c>
      <c r="B10" s="7" t="s">
        <v>1</v>
      </c>
      <c r="C10" s="8" t="s">
        <v>3</v>
      </c>
      <c r="D10" s="8" t="s">
        <v>6</v>
      </c>
      <c r="E10" s="8" t="s">
        <v>131</v>
      </c>
      <c r="F10" s="9" t="s">
        <v>66</v>
      </c>
      <c r="G10" s="9" t="s">
        <v>90</v>
      </c>
      <c r="H10" s="8" t="s">
        <v>4</v>
      </c>
      <c r="I10" s="8" t="s">
        <v>5</v>
      </c>
      <c r="J10" s="8" t="s">
        <v>91</v>
      </c>
      <c r="K10" s="8" t="s">
        <v>93</v>
      </c>
      <c r="L10" s="23">
        <v>2018</v>
      </c>
      <c r="M10" s="23">
        <v>2019</v>
      </c>
      <c r="N10" s="23">
        <v>2020</v>
      </c>
    </row>
    <row r="11" spans="1:14" ht="12.75">
      <c r="A11" s="6"/>
      <c r="B11" s="6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/>
      <c r="M11" s="17"/>
      <c r="N11" s="17"/>
    </row>
    <row r="12" spans="1:14" ht="12.75">
      <c r="A12" s="10">
        <v>6</v>
      </c>
      <c r="B12" s="10" t="s">
        <v>7</v>
      </c>
      <c r="C12" s="27">
        <f>C13</f>
        <v>5867407</v>
      </c>
      <c r="D12" s="27">
        <f aca="true" t="shared" si="0" ref="D12:K12">SUM(D13+D40+D46+D49+D55)</f>
        <v>669313</v>
      </c>
      <c r="E12" s="27">
        <f t="shared" si="0"/>
        <v>36657</v>
      </c>
      <c r="F12" s="27">
        <f t="shared" si="0"/>
        <v>10000</v>
      </c>
      <c r="G12" s="27">
        <f t="shared" si="0"/>
        <v>48500</v>
      </c>
      <c r="H12" s="27">
        <f t="shared" si="0"/>
        <v>84520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>L13+L40+L46+L49+L55</f>
        <v>6716397</v>
      </c>
      <c r="M12" s="27">
        <f>SUM(M13+M40+M46+M49+M55)</f>
        <v>5719199</v>
      </c>
      <c r="N12" s="27">
        <v>5723522</v>
      </c>
    </row>
    <row r="13" spans="1:14" ht="12.75">
      <c r="A13" s="10">
        <v>63</v>
      </c>
      <c r="B13" s="10" t="s">
        <v>9</v>
      </c>
      <c r="C13" s="27">
        <v>5867407</v>
      </c>
      <c r="D13" s="27">
        <f aca="true" t="shared" si="1" ref="D13:K13">SUM(D14:D39)</f>
        <v>0</v>
      </c>
      <c r="E13" s="27">
        <f t="shared" si="1"/>
        <v>0</v>
      </c>
      <c r="F13" s="27">
        <f>F24</f>
        <v>10000</v>
      </c>
      <c r="G13" s="27">
        <f>G24</f>
        <v>1500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v>5878907</v>
      </c>
      <c r="M13" s="27">
        <v>4955922</v>
      </c>
      <c r="N13" s="27">
        <v>4960245</v>
      </c>
    </row>
    <row r="14" spans="1:14" ht="12.75">
      <c r="A14" s="12">
        <v>63231</v>
      </c>
      <c r="B14" s="12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7">
        <f>SUM(C14:K14)</f>
        <v>0</v>
      </c>
      <c r="M14" s="28"/>
      <c r="N14" s="28"/>
    </row>
    <row r="15" spans="1:14" ht="12.75">
      <c r="A15" s="12">
        <v>63241</v>
      </c>
      <c r="B15" s="12" t="s">
        <v>137</v>
      </c>
      <c r="C15" s="28"/>
      <c r="D15" s="28"/>
      <c r="E15" s="28"/>
      <c r="F15" s="28"/>
      <c r="G15" s="28"/>
      <c r="H15" s="28"/>
      <c r="I15" s="28"/>
      <c r="J15" s="28"/>
      <c r="K15" s="28"/>
      <c r="L15" s="27">
        <f>SUM(C15:K15)</f>
        <v>0</v>
      </c>
      <c r="M15" s="28"/>
      <c r="N15" s="28"/>
    </row>
    <row r="16" spans="1:14" ht="12.75">
      <c r="A16" s="6">
        <v>63311</v>
      </c>
      <c r="B16" s="6" t="s">
        <v>8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>SUM(C16:K16)</f>
        <v>0</v>
      </c>
      <c r="M16" s="28"/>
      <c r="N16" s="28"/>
    </row>
    <row r="17" spans="1:14" ht="12.75">
      <c r="A17" s="6">
        <v>63313</v>
      </c>
      <c r="B17" s="6" t="s">
        <v>74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aca="true" t="shared" si="2" ref="L17:L69">SUM(C17:K17)</f>
        <v>0</v>
      </c>
      <c r="M17" s="28"/>
      <c r="N17" s="28"/>
    </row>
    <row r="18" spans="1:14" ht="12.75">
      <c r="A18" s="6">
        <v>63314</v>
      </c>
      <c r="B18" s="6" t="s">
        <v>75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2"/>
        <v>0</v>
      </c>
      <c r="M18" s="28"/>
      <c r="N18" s="28"/>
    </row>
    <row r="19" spans="1:14" ht="12.75">
      <c r="A19" s="6">
        <v>63321</v>
      </c>
      <c r="B19" s="6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2"/>
        <v>0</v>
      </c>
      <c r="M19" s="28"/>
      <c r="N19" s="28"/>
    </row>
    <row r="20" spans="1:14" ht="12.75">
      <c r="A20" s="6">
        <v>63323</v>
      </c>
      <c r="B20" s="6" t="s">
        <v>73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2"/>
        <v>0</v>
      </c>
      <c r="M20" s="28"/>
      <c r="N20" s="28"/>
    </row>
    <row r="21" spans="1:14" ht="12.75">
      <c r="A21" s="6">
        <v>63324</v>
      </c>
      <c r="B21" s="6" t="s">
        <v>76</v>
      </c>
      <c r="C21" s="29"/>
      <c r="D21" s="29"/>
      <c r="E21" s="29"/>
      <c r="F21" s="29"/>
      <c r="G21" s="29"/>
      <c r="H21" s="29"/>
      <c r="I21" s="29"/>
      <c r="J21" s="29"/>
      <c r="K21" s="29"/>
      <c r="L21" s="29">
        <f t="shared" si="2"/>
        <v>0</v>
      </c>
      <c r="M21" s="28"/>
      <c r="N21" s="28"/>
    </row>
    <row r="22" spans="1:14" ht="12.75">
      <c r="A22" s="6">
        <v>63414</v>
      </c>
      <c r="B22" s="6" t="s">
        <v>11</v>
      </c>
      <c r="C22" s="29"/>
      <c r="D22" s="29"/>
      <c r="E22" s="29"/>
      <c r="F22" s="29"/>
      <c r="G22" s="29"/>
      <c r="H22" s="29"/>
      <c r="I22" s="29"/>
      <c r="J22" s="29"/>
      <c r="K22" s="29"/>
      <c r="L22" s="29">
        <f t="shared" si="2"/>
        <v>0</v>
      </c>
      <c r="M22" s="28"/>
      <c r="N22" s="28"/>
    </row>
    <row r="23" spans="1:14" ht="12.75">
      <c r="A23" s="6">
        <v>63416</v>
      </c>
      <c r="B23" s="6" t="s">
        <v>12</v>
      </c>
      <c r="C23" s="29"/>
      <c r="D23" s="29"/>
      <c r="E23" s="29"/>
      <c r="F23" s="29"/>
      <c r="G23" s="27"/>
      <c r="H23" s="29"/>
      <c r="I23" s="29"/>
      <c r="J23" s="29"/>
      <c r="K23" s="29"/>
      <c r="L23" s="29">
        <f t="shared" si="2"/>
        <v>0</v>
      </c>
      <c r="M23" s="28"/>
      <c r="N23" s="28"/>
    </row>
    <row r="24" spans="1:14" ht="12.75">
      <c r="A24" s="11">
        <v>636</v>
      </c>
      <c r="B24" s="11" t="s">
        <v>192</v>
      </c>
      <c r="C24" s="30">
        <v>4867407</v>
      </c>
      <c r="D24" s="29"/>
      <c r="E24" s="29"/>
      <c r="F24" s="30">
        <f>F26</f>
        <v>10000</v>
      </c>
      <c r="G24" s="27">
        <f>G26</f>
        <v>1500</v>
      </c>
      <c r="H24" s="29"/>
      <c r="I24" s="29"/>
      <c r="J24" s="29"/>
      <c r="K24" s="29"/>
      <c r="L24" s="30">
        <v>4878907</v>
      </c>
      <c r="M24" s="28">
        <v>4955922</v>
      </c>
      <c r="N24" s="28">
        <v>4960245</v>
      </c>
    </row>
    <row r="25" spans="1:14" ht="12.75">
      <c r="A25" s="6">
        <v>63612</v>
      </c>
      <c r="B25" s="6" t="s">
        <v>164</v>
      </c>
      <c r="C25" s="29">
        <v>4867407</v>
      </c>
      <c r="D25" s="29"/>
      <c r="E25" s="29"/>
      <c r="F25" s="29"/>
      <c r="G25" s="27"/>
      <c r="H25" s="29"/>
      <c r="I25" s="29"/>
      <c r="J25" s="29"/>
      <c r="K25" s="29"/>
      <c r="L25" s="29">
        <f t="shared" si="2"/>
        <v>4867407</v>
      </c>
      <c r="M25" s="28">
        <v>4944421.64</v>
      </c>
      <c r="N25" s="28">
        <v>4948744.9</v>
      </c>
    </row>
    <row r="26" spans="1:14" ht="12.75">
      <c r="A26" s="6">
        <v>63613</v>
      </c>
      <c r="B26" s="6" t="s">
        <v>165</v>
      </c>
      <c r="C26" s="29"/>
      <c r="D26" s="29"/>
      <c r="E26" s="29"/>
      <c r="F26" s="29">
        <v>10000</v>
      </c>
      <c r="G26" s="27">
        <v>1500</v>
      </c>
      <c r="H26" s="29"/>
      <c r="I26" s="29"/>
      <c r="J26" s="29"/>
      <c r="K26" s="29"/>
      <c r="L26" s="29">
        <f t="shared" si="2"/>
        <v>11500</v>
      </c>
      <c r="M26" s="28">
        <v>11500</v>
      </c>
      <c r="N26" s="28">
        <v>11500</v>
      </c>
    </row>
    <row r="27" spans="1:14" ht="12.75">
      <c r="A27" s="6">
        <v>63622</v>
      </c>
      <c r="B27" s="6" t="s">
        <v>166</v>
      </c>
      <c r="C27" s="29"/>
      <c r="D27" s="29"/>
      <c r="E27" s="29"/>
      <c r="F27" s="29"/>
      <c r="G27" s="27"/>
      <c r="H27" s="29"/>
      <c r="I27" s="29"/>
      <c r="J27" s="29"/>
      <c r="K27" s="29"/>
      <c r="L27" s="29">
        <f t="shared" si="2"/>
        <v>0</v>
      </c>
      <c r="M27" s="28"/>
      <c r="N27" s="28"/>
    </row>
    <row r="28" spans="1:14" ht="12.75">
      <c r="A28" s="6">
        <v>63623</v>
      </c>
      <c r="B28" s="6" t="s">
        <v>167</v>
      </c>
      <c r="C28" s="29"/>
      <c r="D28" s="29"/>
      <c r="E28" s="29"/>
      <c r="F28" s="29"/>
      <c r="G28" s="27"/>
      <c r="H28" s="29"/>
      <c r="I28" s="29"/>
      <c r="J28" s="29"/>
      <c r="K28" s="29"/>
      <c r="L28" s="29">
        <f t="shared" si="2"/>
        <v>0</v>
      </c>
      <c r="M28" s="28"/>
      <c r="N28" s="28"/>
    </row>
    <row r="29" spans="1:14" ht="12.75">
      <c r="A29" s="11">
        <v>638</v>
      </c>
      <c r="B29" s="11" t="s">
        <v>224</v>
      </c>
      <c r="C29" s="30">
        <v>1000000</v>
      </c>
      <c r="D29" s="29"/>
      <c r="E29" s="29"/>
      <c r="F29" s="29"/>
      <c r="G29" s="27"/>
      <c r="H29" s="29"/>
      <c r="I29" s="29"/>
      <c r="J29" s="29"/>
      <c r="K29" s="29"/>
      <c r="L29" s="30">
        <v>1000000</v>
      </c>
      <c r="M29" s="28"/>
      <c r="N29" s="28"/>
    </row>
    <row r="30" spans="1:14" ht="12.75">
      <c r="A30" s="6">
        <v>63812</v>
      </c>
      <c r="B30" s="6" t="s">
        <v>168</v>
      </c>
      <c r="C30" s="29"/>
      <c r="D30" s="29"/>
      <c r="E30" s="29"/>
      <c r="F30" s="29"/>
      <c r="G30" s="27"/>
      <c r="H30" s="29"/>
      <c r="I30" s="29"/>
      <c r="J30" s="29"/>
      <c r="K30" s="29"/>
      <c r="L30" s="29">
        <f t="shared" si="2"/>
        <v>0</v>
      </c>
      <c r="M30" s="28"/>
      <c r="N30" s="28"/>
    </row>
    <row r="31" spans="1:14" ht="12.75">
      <c r="A31" s="6">
        <v>63813</v>
      </c>
      <c r="B31" s="6" t="s">
        <v>169</v>
      </c>
      <c r="C31" s="29"/>
      <c r="D31" s="29"/>
      <c r="E31" s="29"/>
      <c r="F31" s="29"/>
      <c r="G31" s="27"/>
      <c r="H31" s="29"/>
      <c r="I31" s="29"/>
      <c r="J31" s="29"/>
      <c r="K31" s="29"/>
      <c r="L31" s="29">
        <f t="shared" si="2"/>
        <v>0</v>
      </c>
      <c r="M31" s="28"/>
      <c r="N31" s="28"/>
    </row>
    <row r="32" spans="1:14" ht="12.75">
      <c r="A32" s="6">
        <v>63814</v>
      </c>
      <c r="B32" s="6" t="s">
        <v>170</v>
      </c>
      <c r="C32" s="29"/>
      <c r="D32" s="29"/>
      <c r="E32" s="29"/>
      <c r="F32" s="29"/>
      <c r="G32" s="27"/>
      <c r="H32" s="29"/>
      <c r="I32" s="29"/>
      <c r="J32" s="29"/>
      <c r="K32" s="29"/>
      <c r="L32" s="29">
        <f t="shared" si="2"/>
        <v>0</v>
      </c>
      <c r="M32" s="28"/>
      <c r="N32" s="28"/>
    </row>
    <row r="33" spans="1:14" ht="12.75">
      <c r="A33" s="6">
        <v>63822</v>
      </c>
      <c r="B33" s="6" t="s">
        <v>171</v>
      </c>
      <c r="C33" s="29"/>
      <c r="D33" s="29"/>
      <c r="E33" s="29"/>
      <c r="F33" s="29"/>
      <c r="G33" s="27"/>
      <c r="H33" s="29"/>
      <c r="I33" s="29"/>
      <c r="J33" s="29"/>
      <c r="K33" s="29"/>
      <c r="L33" s="29">
        <f t="shared" si="2"/>
        <v>0</v>
      </c>
      <c r="M33" s="28"/>
      <c r="N33" s="28"/>
    </row>
    <row r="34" spans="1:14" ht="12.75">
      <c r="A34" s="6">
        <v>63823</v>
      </c>
      <c r="B34" s="6" t="s">
        <v>172</v>
      </c>
      <c r="C34" s="29">
        <v>1000000</v>
      </c>
      <c r="D34" s="29"/>
      <c r="E34" s="29"/>
      <c r="F34" s="29"/>
      <c r="G34" s="27"/>
      <c r="H34" s="29"/>
      <c r="I34" s="29"/>
      <c r="J34" s="29"/>
      <c r="K34" s="29"/>
      <c r="L34" s="29">
        <f t="shared" si="2"/>
        <v>1000000</v>
      </c>
      <c r="M34" s="28"/>
      <c r="N34" s="28"/>
    </row>
    <row r="35" spans="1:14" ht="12.75">
      <c r="A35" s="6">
        <v>63824</v>
      </c>
      <c r="B35" s="6" t="s">
        <v>173</v>
      </c>
      <c r="C35" s="29"/>
      <c r="D35" s="29"/>
      <c r="E35" s="29"/>
      <c r="F35" s="29"/>
      <c r="G35" s="27"/>
      <c r="H35" s="29"/>
      <c r="I35" s="29"/>
      <c r="J35" s="29"/>
      <c r="K35" s="29"/>
      <c r="L35" s="29">
        <f t="shared" si="2"/>
        <v>0</v>
      </c>
      <c r="M35" s="28"/>
      <c r="N35" s="28"/>
    </row>
    <row r="36" spans="1:14" ht="12.75">
      <c r="A36" s="6">
        <v>63911</v>
      </c>
      <c r="B36" s="6" t="s">
        <v>174</v>
      </c>
      <c r="C36" s="29"/>
      <c r="D36" s="29"/>
      <c r="E36" s="29"/>
      <c r="F36" s="29"/>
      <c r="G36" s="27"/>
      <c r="H36" s="29"/>
      <c r="I36" s="29"/>
      <c r="J36" s="29"/>
      <c r="K36" s="29"/>
      <c r="L36" s="29">
        <f t="shared" si="2"/>
        <v>0</v>
      </c>
      <c r="M36" s="28"/>
      <c r="N36" s="28"/>
    </row>
    <row r="37" spans="1:14" ht="12.75">
      <c r="A37" s="6">
        <v>63921</v>
      </c>
      <c r="B37" s="6" t="s">
        <v>175</v>
      </c>
      <c r="C37" s="29"/>
      <c r="D37" s="29"/>
      <c r="E37" s="29"/>
      <c r="F37" s="29"/>
      <c r="G37" s="27"/>
      <c r="H37" s="29"/>
      <c r="I37" s="29"/>
      <c r="J37" s="29"/>
      <c r="K37" s="29"/>
      <c r="L37" s="29">
        <f t="shared" si="2"/>
        <v>0</v>
      </c>
      <c r="M37" s="28"/>
      <c r="N37" s="28"/>
    </row>
    <row r="38" spans="1:14" ht="12.75">
      <c r="A38" s="6">
        <v>63931</v>
      </c>
      <c r="B38" s="6" t="s">
        <v>176</v>
      </c>
      <c r="C38" s="29"/>
      <c r="D38" s="29"/>
      <c r="E38" s="29"/>
      <c r="F38" s="29"/>
      <c r="G38" s="27"/>
      <c r="H38" s="29"/>
      <c r="I38" s="29"/>
      <c r="J38" s="29"/>
      <c r="K38" s="29"/>
      <c r="L38" s="29">
        <f t="shared" si="2"/>
        <v>0</v>
      </c>
      <c r="M38" s="28"/>
      <c r="N38" s="28"/>
    </row>
    <row r="39" spans="1:14" ht="12.75">
      <c r="A39" s="6">
        <v>63941</v>
      </c>
      <c r="B39" s="6" t="s">
        <v>177</v>
      </c>
      <c r="C39" s="29"/>
      <c r="D39" s="29"/>
      <c r="E39" s="29"/>
      <c r="F39" s="29"/>
      <c r="G39" s="27"/>
      <c r="H39" s="29"/>
      <c r="I39" s="29"/>
      <c r="J39" s="29"/>
      <c r="K39" s="29"/>
      <c r="L39" s="29">
        <f t="shared" si="2"/>
        <v>0</v>
      </c>
      <c r="M39" s="28"/>
      <c r="N39" s="28"/>
    </row>
    <row r="40" spans="1:14" ht="12.75">
      <c r="A40" s="10">
        <v>64</v>
      </c>
      <c r="B40" s="10" t="s">
        <v>13</v>
      </c>
      <c r="C40" s="27">
        <f>SUM(C42:C45)</f>
        <v>0</v>
      </c>
      <c r="D40" s="27">
        <f aca="true" t="shared" si="3" ref="D40:K40">SUM(D42:D45)</f>
        <v>0</v>
      </c>
      <c r="E40" s="27">
        <f t="shared" si="3"/>
        <v>0</v>
      </c>
      <c r="F40" s="27">
        <f t="shared" si="3"/>
        <v>0</v>
      </c>
      <c r="G40" s="27">
        <f t="shared" si="3"/>
        <v>0</v>
      </c>
      <c r="H40" s="27">
        <f t="shared" si="3"/>
        <v>20</v>
      </c>
      <c r="I40" s="27">
        <f t="shared" si="3"/>
        <v>0</v>
      </c>
      <c r="J40" s="27">
        <f t="shared" si="3"/>
        <v>0</v>
      </c>
      <c r="K40" s="27">
        <f t="shared" si="3"/>
        <v>0</v>
      </c>
      <c r="L40" s="30">
        <f t="shared" si="2"/>
        <v>20</v>
      </c>
      <c r="M40" s="27">
        <v>20</v>
      </c>
      <c r="N40" s="27">
        <v>20</v>
      </c>
    </row>
    <row r="41" spans="1:14" ht="12.75">
      <c r="A41" s="10">
        <v>641</v>
      </c>
      <c r="B41" s="10" t="s">
        <v>194</v>
      </c>
      <c r="C41" s="27"/>
      <c r="D41" s="27"/>
      <c r="E41" s="27"/>
      <c r="F41" s="27"/>
      <c r="G41" s="27"/>
      <c r="H41" s="27">
        <f>H43+G44+H45</f>
        <v>20</v>
      </c>
      <c r="I41" s="27"/>
      <c r="J41" s="27"/>
      <c r="K41" s="27"/>
      <c r="L41" s="30"/>
      <c r="M41" s="27"/>
      <c r="N41" s="27"/>
    </row>
    <row r="42" spans="1:14" ht="12.75">
      <c r="A42" s="6">
        <v>64131</v>
      </c>
      <c r="B42" s="6" t="s">
        <v>14</v>
      </c>
      <c r="C42" s="29"/>
      <c r="D42" s="29"/>
      <c r="E42" s="29"/>
      <c r="F42" s="29"/>
      <c r="G42" s="29"/>
      <c r="H42" s="29"/>
      <c r="I42" s="29"/>
      <c r="J42" s="29"/>
      <c r="K42" s="29"/>
      <c r="L42" s="29">
        <f t="shared" si="2"/>
        <v>0</v>
      </c>
      <c r="M42" s="28"/>
      <c r="N42" s="28"/>
    </row>
    <row r="43" spans="1:14" ht="12.75">
      <c r="A43" s="6">
        <v>64132</v>
      </c>
      <c r="B43" s="6" t="s">
        <v>15</v>
      </c>
      <c r="C43" s="29"/>
      <c r="D43" s="29"/>
      <c r="E43" s="29"/>
      <c r="F43" s="29"/>
      <c r="G43" s="29"/>
      <c r="H43" s="29">
        <v>20</v>
      </c>
      <c r="I43" s="29"/>
      <c r="J43" s="29"/>
      <c r="K43" s="29"/>
      <c r="L43" s="29">
        <f t="shared" si="2"/>
        <v>20</v>
      </c>
      <c r="M43" s="28">
        <v>20</v>
      </c>
      <c r="N43" s="28">
        <v>20</v>
      </c>
    </row>
    <row r="44" spans="1:14" ht="12.75">
      <c r="A44" s="6">
        <v>64199</v>
      </c>
      <c r="B44" s="6" t="s">
        <v>16</v>
      </c>
      <c r="C44" s="29"/>
      <c r="D44" s="29"/>
      <c r="E44" s="29"/>
      <c r="F44" s="29"/>
      <c r="G44" s="29"/>
      <c r="H44" s="29"/>
      <c r="I44" s="29"/>
      <c r="J44" s="29"/>
      <c r="K44" s="29"/>
      <c r="L44" s="29">
        <f t="shared" si="2"/>
        <v>0</v>
      </c>
      <c r="M44" s="28"/>
      <c r="N44" s="28"/>
    </row>
    <row r="45" spans="1:14" ht="12.75">
      <c r="A45" s="6">
        <v>64229</v>
      </c>
      <c r="B45" s="6" t="s">
        <v>133</v>
      </c>
      <c r="C45" s="29"/>
      <c r="D45" s="29"/>
      <c r="E45" s="29"/>
      <c r="F45" s="29"/>
      <c r="G45" s="29"/>
      <c r="H45" s="29"/>
      <c r="I45" s="29"/>
      <c r="J45" s="29"/>
      <c r="K45" s="29"/>
      <c r="L45" s="29">
        <f t="shared" si="2"/>
        <v>0</v>
      </c>
      <c r="M45" s="28"/>
      <c r="N45" s="28"/>
    </row>
    <row r="46" spans="1:14" ht="12.75">
      <c r="A46" s="10">
        <v>65</v>
      </c>
      <c r="B46" s="10" t="s">
        <v>94</v>
      </c>
      <c r="C46" s="27">
        <f>SUM(C48+Q48)</f>
        <v>0</v>
      </c>
      <c r="D46" s="27">
        <f aca="true" t="shared" si="4" ref="D46:K46">SUM(D48+R48)</f>
        <v>0</v>
      </c>
      <c r="E46" s="27">
        <f t="shared" si="4"/>
        <v>0</v>
      </c>
      <c r="F46" s="27">
        <f t="shared" si="4"/>
        <v>0</v>
      </c>
      <c r="G46" s="27">
        <f t="shared" si="4"/>
        <v>47000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30">
        <f t="shared" si="2"/>
        <v>47000</v>
      </c>
      <c r="M46" s="27">
        <v>47000</v>
      </c>
      <c r="N46" s="27">
        <v>47000</v>
      </c>
    </row>
    <row r="47" spans="1:14" ht="12.75">
      <c r="A47" s="10">
        <v>652</v>
      </c>
      <c r="B47" s="10" t="s">
        <v>193</v>
      </c>
      <c r="C47" s="27"/>
      <c r="D47" s="27"/>
      <c r="E47" s="27"/>
      <c r="F47" s="27"/>
      <c r="G47" s="27">
        <f>G48</f>
        <v>47000</v>
      </c>
      <c r="H47" s="27"/>
      <c r="I47" s="27"/>
      <c r="J47" s="27"/>
      <c r="K47" s="27"/>
      <c r="L47" s="30">
        <f>L48</f>
        <v>47000</v>
      </c>
      <c r="M47" s="27"/>
      <c r="N47" s="27"/>
    </row>
    <row r="48" spans="1:14" ht="12.75">
      <c r="A48" s="6">
        <v>65269</v>
      </c>
      <c r="B48" s="6" t="s">
        <v>17</v>
      </c>
      <c r="C48" s="29"/>
      <c r="D48" s="29"/>
      <c r="E48" s="29"/>
      <c r="F48" s="29"/>
      <c r="G48" s="29">
        <v>47000</v>
      </c>
      <c r="H48" s="29"/>
      <c r="I48" s="29"/>
      <c r="J48" s="29"/>
      <c r="K48" s="29"/>
      <c r="L48" s="29">
        <f t="shared" si="2"/>
        <v>47000</v>
      </c>
      <c r="M48" s="28">
        <v>47000</v>
      </c>
      <c r="N48" s="28">
        <v>47000</v>
      </c>
    </row>
    <row r="49" spans="1:14" ht="12.75">
      <c r="A49" s="10">
        <v>66</v>
      </c>
      <c r="B49" s="10" t="s">
        <v>77</v>
      </c>
      <c r="C49" s="27">
        <f>SUM(C51:C54)</f>
        <v>0</v>
      </c>
      <c r="D49" s="27">
        <f aca="true" t="shared" si="5" ref="D49:K49">SUM(D51:D54)</f>
        <v>0</v>
      </c>
      <c r="E49" s="27">
        <f t="shared" si="5"/>
        <v>0</v>
      </c>
      <c r="F49" s="27">
        <f t="shared" si="5"/>
        <v>0</v>
      </c>
      <c r="G49" s="27">
        <f t="shared" si="5"/>
        <v>0</v>
      </c>
      <c r="H49" s="27">
        <f t="shared" si="5"/>
        <v>84500</v>
      </c>
      <c r="I49" s="27">
        <f t="shared" si="5"/>
        <v>0</v>
      </c>
      <c r="J49" s="27">
        <f t="shared" si="5"/>
        <v>0</v>
      </c>
      <c r="K49" s="27">
        <f t="shared" si="5"/>
        <v>0</v>
      </c>
      <c r="L49" s="30">
        <f t="shared" si="2"/>
        <v>84500</v>
      </c>
      <c r="M49" s="27">
        <v>78500</v>
      </c>
      <c r="N49" s="27">
        <v>78500</v>
      </c>
    </row>
    <row r="50" spans="1:14" ht="12.75">
      <c r="A50" s="10">
        <v>661</v>
      </c>
      <c r="B50" s="10" t="s">
        <v>77</v>
      </c>
      <c r="C50" s="27"/>
      <c r="D50" s="27"/>
      <c r="E50" s="27"/>
      <c r="F50" s="27"/>
      <c r="G50" s="27"/>
      <c r="H50" s="27">
        <f>H51+H52</f>
        <v>84500</v>
      </c>
      <c r="I50" s="27"/>
      <c r="J50" s="27"/>
      <c r="K50" s="27"/>
      <c r="L50" s="30"/>
      <c r="M50" s="27"/>
      <c r="N50" s="27"/>
    </row>
    <row r="51" spans="1:14" ht="12.75">
      <c r="A51" s="6">
        <v>66142</v>
      </c>
      <c r="B51" s="6" t="s">
        <v>18</v>
      </c>
      <c r="C51" s="29"/>
      <c r="D51" s="29"/>
      <c r="E51" s="29"/>
      <c r="F51" s="29"/>
      <c r="G51" s="29"/>
      <c r="H51" s="29"/>
      <c r="I51" s="29"/>
      <c r="J51" s="29"/>
      <c r="K51" s="29"/>
      <c r="L51" s="29">
        <f t="shared" si="2"/>
        <v>0</v>
      </c>
      <c r="M51" s="28"/>
      <c r="N51" s="28"/>
    </row>
    <row r="52" spans="1:14" ht="12.75">
      <c r="A52" s="6">
        <v>66151</v>
      </c>
      <c r="B52" s="6" t="s">
        <v>19</v>
      </c>
      <c r="C52" s="29"/>
      <c r="D52" s="29"/>
      <c r="E52" s="29"/>
      <c r="F52" s="29"/>
      <c r="G52" s="29"/>
      <c r="H52" s="29">
        <v>84500</v>
      </c>
      <c r="I52" s="29"/>
      <c r="J52" s="29"/>
      <c r="K52" s="29"/>
      <c r="L52" s="29">
        <f t="shared" si="2"/>
        <v>84500</v>
      </c>
      <c r="M52" s="28">
        <v>78500</v>
      </c>
      <c r="N52" s="28">
        <v>78500</v>
      </c>
    </row>
    <row r="53" spans="1:14" ht="12.75">
      <c r="A53" s="6">
        <v>66314</v>
      </c>
      <c r="B53" s="6" t="s">
        <v>78</v>
      </c>
      <c r="C53" s="29"/>
      <c r="D53" s="29"/>
      <c r="E53" s="29"/>
      <c r="F53" s="29"/>
      <c r="G53" s="29"/>
      <c r="H53" s="29"/>
      <c r="I53" s="29"/>
      <c r="J53" s="29"/>
      <c r="K53" s="29"/>
      <c r="L53" s="29">
        <f t="shared" si="2"/>
        <v>0</v>
      </c>
      <c r="M53" s="28"/>
      <c r="N53" s="28"/>
    </row>
    <row r="54" spans="1:14" ht="12.75">
      <c r="A54" s="6">
        <v>66324</v>
      </c>
      <c r="B54" s="6" t="s">
        <v>79</v>
      </c>
      <c r="C54" s="29"/>
      <c r="D54" s="29"/>
      <c r="E54" s="29"/>
      <c r="F54" s="29"/>
      <c r="G54" s="29"/>
      <c r="H54" s="29"/>
      <c r="I54" s="29"/>
      <c r="J54" s="29"/>
      <c r="K54" s="29"/>
      <c r="L54" s="29">
        <f t="shared" si="2"/>
        <v>0</v>
      </c>
      <c r="M54" s="28"/>
      <c r="N54" s="28"/>
    </row>
    <row r="55" spans="1:14" ht="12.75">
      <c r="A55" s="10">
        <v>67</v>
      </c>
      <c r="B55" s="10" t="s">
        <v>20</v>
      </c>
      <c r="C55" s="27">
        <f>SUM(C57:C59)</f>
        <v>0</v>
      </c>
      <c r="D55" s="27">
        <f aca="true" t="shared" si="6" ref="D55:K55">SUM(D57:D59)</f>
        <v>669313</v>
      </c>
      <c r="E55" s="27">
        <f t="shared" si="6"/>
        <v>36657</v>
      </c>
      <c r="F55" s="27">
        <f t="shared" si="6"/>
        <v>0</v>
      </c>
      <c r="G55" s="27">
        <f t="shared" si="6"/>
        <v>0</v>
      </c>
      <c r="H55" s="27">
        <f t="shared" si="6"/>
        <v>0</v>
      </c>
      <c r="I55" s="27">
        <f t="shared" si="6"/>
        <v>0</v>
      </c>
      <c r="J55" s="27">
        <f t="shared" si="6"/>
        <v>0</v>
      </c>
      <c r="K55" s="27">
        <f t="shared" si="6"/>
        <v>0</v>
      </c>
      <c r="L55" s="30">
        <f t="shared" si="2"/>
        <v>705970</v>
      </c>
      <c r="M55" s="27">
        <v>637757</v>
      </c>
      <c r="N55" s="27">
        <v>637757</v>
      </c>
    </row>
    <row r="56" spans="1:14" ht="12.75">
      <c r="A56" s="10">
        <v>671</v>
      </c>
      <c r="B56" s="10" t="s">
        <v>191</v>
      </c>
      <c r="C56" s="27"/>
      <c r="D56" s="27">
        <f>D57+D58</f>
        <v>669313</v>
      </c>
      <c r="E56" s="27">
        <f>E57+E58+E59</f>
        <v>36657</v>
      </c>
      <c r="F56" s="27"/>
      <c r="G56" s="27"/>
      <c r="H56" s="27"/>
      <c r="I56" s="27"/>
      <c r="J56" s="27"/>
      <c r="K56" s="27"/>
      <c r="L56" s="30">
        <f>L57+L58+L59</f>
        <v>705970</v>
      </c>
      <c r="M56" s="30">
        <v>637757</v>
      </c>
      <c r="N56" s="27">
        <v>637757</v>
      </c>
    </row>
    <row r="57" spans="1:14" ht="12.75">
      <c r="A57" s="6">
        <v>67111</v>
      </c>
      <c r="B57" s="6" t="s">
        <v>21</v>
      </c>
      <c r="C57" s="29"/>
      <c r="D57" s="29">
        <v>639313</v>
      </c>
      <c r="E57" s="29">
        <v>36657</v>
      </c>
      <c r="F57" s="29"/>
      <c r="G57" s="29"/>
      <c r="H57" s="29"/>
      <c r="I57" s="29"/>
      <c r="J57" s="29"/>
      <c r="K57" s="29"/>
      <c r="L57" s="29">
        <f t="shared" si="2"/>
        <v>675970</v>
      </c>
      <c r="M57" s="28">
        <v>637757</v>
      </c>
      <c r="N57" s="28">
        <v>637757</v>
      </c>
    </row>
    <row r="58" spans="1:14" ht="12.75">
      <c r="A58" s="6">
        <v>67121</v>
      </c>
      <c r="B58" s="6" t="s">
        <v>80</v>
      </c>
      <c r="C58" s="29"/>
      <c r="D58" s="29">
        <v>30000</v>
      </c>
      <c r="E58" s="29">
        <v>0</v>
      </c>
      <c r="F58" s="29"/>
      <c r="G58" s="29"/>
      <c r="H58" s="29"/>
      <c r="I58" s="29"/>
      <c r="J58" s="29"/>
      <c r="K58" s="29"/>
      <c r="L58" s="29">
        <f t="shared" si="2"/>
        <v>30000</v>
      </c>
      <c r="M58" s="28"/>
      <c r="N58" s="28"/>
    </row>
    <row r="59" spans="1:14" ht="12.75">
      <c r="A59" s="6">
        <v>67141</v>
      </c>
      <c r="B59" s="6" t="s">
        <v>158</v>
      </c>
      <c r="C59" s="29"/>
      <c r="D59" s="29"/>
      <c r="E59" s="29"/>
      <c r="F59" s="29"/>
      <c r="G59" s="29"/>
      <c r="H59" s="29"/>
      <c r="I59" s="29"/>
      <c r="J59" s="29"/>
      <c r="K59" s="29"/>
      <c r="L59" s="29">
        <f t="shared" si="2"/>
        <v>0</v>
      </c>
      <c r="M59" s="28"/>
      <c r="N59" s="28"/>
    </row>
    <row r="60" spans="1:14" ht="12.75">
      <c r="A60" s="10">
        <v>7</v>
      </c>
      <c r="B60" s="10" t="s">
        <v>89</v>
      </c>
      <c r="C60" s="27">
        <f>SUM(C61+P61)</f>
        <v>0</v>
      </c>
      <c r="D60" s="27">
        <f aca="true" t="shared" si="7" ref="D60:K60">SUM(D61+Q61)</f>
        <v>0</v>
      </c>
      <c r="E60" s="27">
        <f t="shared" si="7"/>
        <v>0</v>
      </c>
      <c r="F60" s="27">
        <f t="shared" si="7"/>
        <v>0</v>
      </c>
      <c r="G60" s="27">
        <f t="shared" si="7"/>
        <v>0</v>
      </c>
      <c r="H60" s="27">
        <f t="shared" si="7"/>
        <v>0</v>
      </c>
      <c r="I60" s="27">
        <f t="shared" si="7"/>
        <v>0</v>
      </c>
      <c r="J60" s="27">
        <f t="shared" si="7"/>
        <v>77100</v>
      </c>
      <c r="K60" s="27">
        <f t="shared" si="7"/>
        <v>0</v>
      </c>
      <c r="L60" s="30">
        <f t="shared" si="2"/>
        <v>77100</v>
      </c>
      <c r="M60" s="27">
        <v>11300</v>
      </c>
      <c r="N60" s="27">
        <v>6300</v>
      </c>
    </row>
    <row r="61" spans="1:14" ht="12.75">
      <c r="A61" s="10">
        <v>72</v>
      </c>
      <c r="B61" s="10" t="s">
        <v>134</v>
      </c>
      <c r="C61" s="27">
        <f>SUM(C63:C66)</f>
        <v>0</v>
      </c>
      <c r="D61" s="27">
        <f aca="true" t="shared" si="8" ref="D61:K61">SUM(D63:D66)</f>
        <v>0</v>
      </c>
      <c r="E61" s="27">
        <f t="shared" si="8"/>
        <v>0</v>
      </c>
      <c r="F61" s="27">
        <f t="shared" si="8"/>
        <v>0</v>
      </c>
      <c r="G61" s="27">
        <f t="shared" si="8"/>
        <v>0</v>
      </c>
      <c r="H61" s="27">
        <f t="shared" si="8"/>
        <v>0</v>
      </c>
      <c r="I61" s="27">
        <f t="shared" si="8"/>
        <v>0</v>
      </c>
      <c r="J61" s="27">
        <f>J62+J64</f>
        <v>77100</v>
      </c>
      <c r="K61" s="27">
        <f t="shared" si="8"/>
        <v>0</v>
      </c>
      <c r="L61" s="30">
        <f t="shared" si="2"/>
        <v>77100</v>
      </c>
      <c r="M61" s="27">
        <v>11300</v>
      </c>
      <c r="N61" s="27">
        <v>6300</v>
      </c>
    </row>
    <row r="62" spans="1:14" ht="12.75">
      <c r="A62" s="10">
        <v>721</v>
      </c>
      <c r="B62" s="10" t="s">
        <v>195</v>
      </c>
      <c r="C62" s="27"/>
      <c r="D62" s="27"/>
      <c r="E62" s="27"/>
      <c r="F62" s="27"/>
      <c r="G62" s="27"/>
      <c r="H62" s="27"/>
      <c r="I62" s="27"/>
      <c r="J62" s="27">
        <f>J63</f>
        <v>11600</v>
      </c>
      <c r="K62" s="27"/>
      <c r="L62" s="30">
        <f>L63</f>
        <v>11600</v>
      </c>
      <c r="M62" s="27"/>
      <c r="N62" s="27"/>
    </row>
    <row r="63" spans="1:14" ht="12.75">
      <c r="A63" s="6">
        <v>72129</v>
      </c>
      <c r="B63" s="6" t="s">
        <v>22</v>
      </c>
      <c r="C63" s="29"/>
      <c r="D63" s="29"/>
      <c r="E63" s="29"/>
      <c r="F63" s="29"/>
      <c r="G63" s="29"/>
      <c r="H63" s="29"/>
      <c r="I63" s="29"/>
      <c r="J63" s="29">
        <v>11600</v>
      </c>
      <c r="K63" s="29"/>
      <c r="L63" s="29">
        <f t="shared" si="2"/>
        <v>11600</v>
      </c>
      <c r="M63" s="28">
        <v>11300</v>
      </c>
      <c r="N63" s="28">
        <v>6300</v>
      </c>
    </row>
    <row r="64" spans="1:14" ht="12.75">
      <c r="A64" s="11">
        <v>722</v>
      </c>
      <c r="B64" s="11" t="s">
        <v>196</v>
      </c>
      <c r="C64" s="29"/>
      <c r="D64" s="29"/>
      <c r="E64" s="29"/>
      <c r="F64" s="29"/>
      <c r="G64" s="29"/>
      <c r="H64" s="29"/>
      <c r="I64" s="29"/>
      <c r="J64" s="30">
        <f>J65+J66</f>
        <v>65500</v>
      </c>
      <c r="K64" s="29"/>
      <c r="L64" s="29">
        <f>L65</f>
        <v>65500</v>
      </c>
      <c r="M64" s="28"/>
      <c r="N64" s="28"/>
    </row>
    <row r="65" spans="1:14" ht="12.75">
      <c r="A65" s="6">
        <v>72273</v>
      </c>
      <c r="B65" s="6" t="s">
        <v>23</v>
      </c>
      <c r="C65" s="29"/>
      <c r="D65" s="29"/>
      <c r="E65" s="29"/>
      <c r="F65" s="29"/>
      <c r="G65" s="29"/>
      <c r="H65" s="29"/>
      <c r="I65" s="29"/>
      <c r="J65" s="29">
        <v>65500</v>
      </c>
      <c r="K65" s="29"/>
      <c r="L65" s="29">
        <f t="shared" si="2"/>
        <v>65500</v>
      </c>
      <c r="M65" s="28"/>
      <c r="N65" s="28"/>
    </row>
    <row r="66" spans="1:14" ht="12.75">
      <c r="A66" s="6">
        <v>72319</v>
      </c>
      <c r="B66" s="6" t="s">
        <v>24</v>
      </c>
      <c r="C66" s="29"/>
      <c r="D66" s="29"/>
      <c r="E66" s="29"/>
      <c r="F66" s="29"/>
      <c r="G66" s="29"/>
      <c r="H66" s="29"/>
      <c r="I66" s="29"/>
      <c r="J66" s="29"/>
      <c r="K66" s="29"/>
      <c r="L66" s="29">
        <f t="shared" si="2"/>
        <v>0</v>
      </c>
      <c r="M66" s="28"/>
      <c r="N66" s="28"/>
    </row>
    <row r="67" spans="1:14" ht="12.75">
      <c r="A67" s="10">
        <v>8</v>
      </c>
      <c r="B67" s="10" t="s">
        <v>98</v>
      </c>
      <c r="C67" s="27">
        <f>SUM(C68+Q68)</f>
        <v>0</v>
      </c>
      <c r="D67" s="27">
        <f aca="true" t="shared" si="9" ref="D67:N67">SUM(D68+R68)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30">
        <f t="shared" si="2"/>
        <v>0</v>
      </c>
      <c r="M67" s="27">
        <f t="shared" si="9"/>
        <v>0</v>
      </c>
      <c r="N67" s="27">
        <f t="shared" si="9"/>
        <v>0</v>
      </c>
    </row>
    <row r="68" spans="1:14" ht="12.75">
      <c r="A68" s="10">
        <v>84</v>
      </c>
      <c r="B68" s="10" t="s">
        <v>135</v>
      </c>
      <c r="C68" s="27">
        <f>SUM(C69+P69)</f>
        <v>0</v>
      </c>
      <c r="D68" s="27">
        <f aca="true" t="shared" si="10" ref="D68:K68">SUM(D69+Q69)</f>
        <v>0</v>
      </c>
      <c r="E68" s="27">
        <f t="shared" si="10"/>
        <v>0</v>
      </c>
      <c r="F68" s="27">
        <f t="shared" si="10"/>
        <v>0</v>
      </c>
      <c r="G68" s="27">
        <f t="shared" si="10"/>
        <v>0</v>
      </c>
      <c r="H68" s="27">
        <f t="shared" si="10"/>
        <v>0</v>
      </c>
      <c r="I68" s="27">
        <f t="shared" si="10"/>
        <v>0</v>
      </c>
      <c r="J68" s="27">
        <f t="shared" si="10"/>
        <v>0</v>
      </c>
      <c r="K68" s="27">
        <f t="shared" si="10"/>
        <v>0</v>
      </c>
      <c r="L68" s="30">
        <f t="shared" si="2"/>
        <v>0</v>
      </c>
      <c r="M68" s="27"/>
      <c r="N68" s="27"/>
    </row>
    <row r="69" spans="1:14" ht="12.75">
      <c r="A69" s="6">
        <v>84221</v>
      </c>
      <c r="B69" s="6" t="s">
        <v>97</v>
      </c>
      <c r="C69" s="29"/>
      <c r="D69" s="29"/>
      <c r="E69" s="29"/>
      <c r="F69" s="29"/>
      <c r="G69" s="29"/>
      <c r="H69" s="29"/>
      <c r="I69" s="29"/>
      <c r="J69" s="29"/>
      <c r="K69" s="29"/>
      <c r="L69" s="29">
        <f t="shared" si="2"/>
        <v>0</v>
      </c>
      <c r="M69" s="28"/>
      <c r="N69" s="28"/>
    </row>
    <row r="70" spans="1:14" ht="12.75">
      <c r="A70" s="11">
        <v>9</v>
      </c>
      <c r="B70" s="11" t="s">
        <v>210</v>
      </c>
      <c r="C70" s="29"/>
      <c r="D70" s="29"/>
      <c r="E70" s="29"/>
      <c r="F70" s="29"/>
      <c r="G70" s="29"/>
      <c r="H70" s="30">
        <f>SUM(H71)</f>
        <v>15000</v>
      </c>
      <c r="I70" s="29"/>
      <c r="J70" s="29"/>
      <c r="K70" s="29"/>
      <c r="L70" s="30">
        <f>SUM(H70)</f>
        <v>15000</v>
      </c>
      <c r="M70" s="28"/>
      <c r="N70" s="28"/>
    </row>
    <row r="71" spans="1:14" ht="12.75">
      <c r="A71" s="11">
        <v>92</v>
      </c>
      <c r="B71" s="11" t="s">
        <v>211</v>
      </c>
      <c r="C71" s="29"/>
      <c r="D71" s="29"/>
      <c r="E71" s="29"/>
      <c r="F71" s="29"/>
      <c r="G71" s="29"/>
      <c r="H71" s="30">
        <v>15000</v>
      </c>
      <c r="I71" s="29"/>
      <c r="J71" s="29"/>
      <c r="K71" s="29"/>
      <c r="L71" s="30">
        <f>SUM(H72)</f>
        <v>15000</v>
      </c>
      <c r="M71" s="28"/>
      <c r="N71" s="28"/>
    </row>
    <row r="72" spans="1:14" ht="12.75">
      <c r="A72" s="11">
        <v>922</v>
      </c>
      <c r="B72" s="11" t="s">
        <v>209</v>
      </c>
      <c r="C72" s="29"/>
      <c r="D72" s="29"/>
      <c r="E72" s="29"/>
      <c r="F72" s="29"/>
      <c r="G72" s="29"/>
      <c r="H72" s="30">
        <f>SUM(H73)</f>
        <v>15000</v>
      </c>
      <c r="I72" s="29"/>
      <c r="J72" s="29"/>
      <c r="K72" s="29"/>
      <c r="L72" s="30">
        <f>SUM(H72)</f>
        <v>15000</v>
      </c>
      <c r="M72" s="28"/>
      <c r="N72" s="28"/>
    </row>
    <row r="73" spans="1:14" ht="12.75">
      <c r="A73" s="12">
        <v>92211</v>
      </c>
      <c r="B73" s="12" t="s">
        <v>208</v>
      </c>
      <c r="C73" s="29"/>
      <c r="D73" s="29"/>
      <c r="E73" s="29"/>
      <c r="F73" s="29"/>
      <c r="G73" s="29"/>
      <c r="H73" s="29">
        <v>15000</v>
      </c>
      <c r="I73" s="29"/>
      <c r="J73" s="29"/>
      <c r="K73" s="29"/>
      <c r="L73" s="29">
        <f>SUM(H73)</f>
        <v>15000</v>
      </c>
      <c r="M73" s="28"/>
      <c r="N73" s="28"/>
    </row>
    <row r="74" spans="1:14" ht="12.75">
      <c r="A74" s="6"/>
      <c r="B74" s="10" t="s">
        <v>132</v>
      </c>
      <c r="C74" s="27">
        <f>SUM(C12+C60+C67)</f>
        <v>5867407</v>
      </c>
      <c r="D74" s="27">
        <f>SUM(D12+D60+D67)</f>
        <v>669313</v>
      </c>
      <c r="E74" s="27">
        <f>SUM(E12+E60+E67)</f>
        <v>36657</v>
      </c>
      <c r="F74" s="27">
        <f>SUM(F12+F60+F67)</f>
        <v>10000</v>
      </c>
      <c r="G74" s="27">
        <v>48500</v>
      </c>
      <c r="H74" s="27">
        <v>99520</v>
      </c>
      <c r="I74" s="27">
        <f>SUM(I12+I60+I67)</f>
        <v>0</v>
      </c>
      <c r="J74" s="27">
        <f>SUM(J12+J60+J67)</f>
        <v>77100</v>
      </c>
      <c r="K74" s="27">
        <f>SUM(K12+K60+K67)</f>
        <v>0</v>
      </c>
      <c r="L74" s="27">
        <f>SUM(L12+L60+L70)</f>
        <v>6808497</v>
      </c>
      <c r="M74" s="27">
        <v>5730499</v>
      </c>
      <c r="N74" s="27">
        <v>5729822</v>
      </c>
    </row>
    <row r="75" spans="1:12" ht="12.7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</row>
    <row r="77" spans="1:12" ht="12.75">
      <c r="A77" s="46" t="s">
        <v>159</v>
      </c>
      <c r="B77" s="47"/>
      <c r="C77" s="47"/>
      <c r="D77" s="13"/>
      <c r="E77" s="13"/>
      <c r="F77" s="13"/>
      <c r="G77" s="14"/>
      <c r="H77" s="14"/>
      <c r="I77" s="14"/>
      <c r="J77" s="14"/>
      <c r="K77" s="14"/>
      <c r="L77" s="2"/>
    </row>
    <row r="78" spans="1:12" ht="12.75">
      <c r="A78" s="13"/>
      <c r="B78" s="13"/>
      <c r="C78" s="13"/>
      <c r="D78" s="13"/>
      <c r="E78" s="13"/>
      <c r="F78" s="13"/>
      <c r="G78" s="14"/>
      <c r="H78" s="14"/>
      <c r="I78" s="14"/>
      <c r="J78" s="14"/>
      <c r="K78" s="14"/>
      <c r="L78" s="2"/>
    </row>
    <row r="79" spans="1:12" ht="12.75">
      <c r="A79" s="13"/>
      <c r="B79" s="44" t="s">
        <v>142</v>
      </c>
      <c r="C79" s="44"/>
      <c r="D79" s="13"/>
      <c r="E79" s="13"/>
      <c r="F79" s="13"/>
      <c r="G79" s="14"/>
      <c r="H79" s="14"/>
      <c r="I79" s="14"/>
      <c r="J79" s="14"/>
      <c r="K79" s="14"/>
      <c r="L79" s="2"/>
    </row>
    <row r="80" spans="1:12" ht="12.75">
      <c r="A80" s="13"/>
      <c r="B80" s="44" t="s">
        <v>154</v>
      </c>
      <c r="C80" s="45"/>
      <c r="D80" s="45"/>
      <c r="E80" s="45"/>
      <c r="F80" s="45"/>
      <c r="G80" s="14"/>
      <c r="H80" s="14"/>
      <c r="I80" s="14"/>
      <c r="J80" s="14"/>
      <c r="K80" s="14"/>
      <c r="L80" s="2"/>
    </row>
    <row r="81" spans="1:12" ht="12.75">
      <c r="A81" s="13"/>
      <c r="B81" s="44" t="s">
        <v>155</v>
      </c>
      <c r="C81" s="45"/>
      <c r="D81" s="45"/>
      <c r="E81" s="45"/>
      <c r="F81" s="45"/>
      <c r="G81" s="14"/>
      <c r="H81" s="14"/>
      <c r="I81" s="14"/>
      <c r="J81" s="14"/>
      <c r="K81" s="14"/>
      <c r="L81" s="2"/>
    </row>
    <row r="82" spans="1:13" ht="12.75">
      <c r="A82" s="13"/>
      <c r="B82" s="13" t="s">
        <v>118</v>
      </c>
      <c r="C82" s="13"/>
      <c r="D82" s="13"/>
      <c r="E82" s="13"/>
      <c r="F82" s="13"/>
      <c r="G82" s="14"/>
      <c r="H82" s="14"/>
      <c r="I82" s="14"/>
      <c r="J82" s="14"/>
      <c r="K82" s="14"/>
      <c r="L82" s="2"/>
      <c r="M82">
        <v>53</v>
      </c>
    </row>
    <row r="83" spans="1:12" ht="12.75">
      <c r="A83" s="13"/>
      <c r="B83" s="13"/>
      <c r="C83" s="13"/>
      <c r="D83" s="13"/>
      <c r="E83" s="13"/>
      <c r="F83" s="13"/>
      <c r="G83" s="14"/>
      <c r="H83" s="14"/>
      <c r="I83" s="14"/>
      <c r="J83" s="14"/>
      <c r="K83" s="14"/>
      <c r="L83" s="2"/>
    </row>
    <row r="84" spans="1:14" ht="12.75">
      <c r="A84" s="10">
        <v>3</v>
      </c>
      <c r="B84" s="10" t="s">
        <v>26</v>
      </c>
      <c r="C84" s="27"/>
      <c r="D84" s="27">
        <f>SUM(D85+D90+D132)</f>
        <v>639313</v>
      </c>
      <c r="E84" s="27"/>
      <c r="F84" s="27"/>
      <c r="G84" s="27"/>
      <c r="H84" s="27"/>
      <c r="I84" s="27"/>
      <c r="J84" s="27"/>
      <c r="K84" s="27"/>
      <c r="L84" s="27">
        <f>SUM(D84+F84)</f>
        <v>639313</v>
      </c>
      <c r="M84" s="27">
        <v>570280</v>
      </c>
      <c r="N84" s="27">
        <v>570280</v>
      </c>
    </row>
    <row r="85" spans="1:14" ht="12.75">
      <c r="A85" s="10">
        <v>31</v>
      </c>
      <c r="B85" s="10" t="s">
        <v>27</v>
      </c>
      <c r="C85" s="27"/>
      <c r="D85" s="27">
        <f>SUM(D86:D89)</f>
        <v>0</v>
      </c>
      <c r="E85" s="27"/>
      <c r="F85" s="27"/>
      <c r="G85" s="27"/>
      <c r="H85" s="27"/>
      <c r="I85" s="27"/>
      <c r="J85" s="27"/>
      <c r="K85" s="27"/>
      <c r="L85" s="27">
        <f aca="true" t="shared" si="11" ref="L85:L136">SUM(D85+F85)</f>
        <v>0</v>
      </c>
      <c r="M85" s="27"/>
      <c r="N85" s="27"/>
    </row>
    <row r="86" spans="1:14" ht="12.75">
      <c r="A86" s="6">
        <v>31111</v>
      </c>
      <c r="B86" s="6" t="s">
        <v>28</v>
      </c>
      <c r="C86" s="29"/>
      <c r="D86" s="29"/>
      <c r="E86" s="29"/>
      <c r="F86" s="29"/>
      <c r="G86" s="27"/>
      <c r="H86" s="27"/>
      <c r="I86" s="27"/>
      <c r="J86" s="27"/>
      <c r="K86" s="27"/>
      <c r="L86" s="28">
        <f t="shared" si="11"/>
        <v>0</v>
      </c>
      <c r="M86" s="29"/>
      <c r="N86" s="29"/>
    </row>
    <row r="87" spans="1:14" ht="12.75">
      <c r="A87" s="6">
        <v>31219</v>
      </c>
      <c r="B87" s="6" t="s">
        <v>29</v>
      </c>
      <c r="C87" s="29"/>
      <c r="D87" s="29"/>
      <c r="E87" s="29"/>
      <c r="F87" s="29"/>
      <c r="G87" s="27"/>
      <c r="H87" s="27"/>
      <c r="I87" s="27"/>
      <c r="J87" s="27"/>
      <c r="K87" s="27"/>
      <c r="L87" s="28">
        <f t="shared" si="11"/>
        <v>0</v>
      </c>
      <c r="M87" s="29"/>
      <c r="N87" s="29"/>
    </row>
    <row r="88" spans="1:14" ht="12.75">
      <c r="A88" s="6">
        <v>31321</v>
      </c>
      <c r="B88" s="6" t="s">
        <v>30</v>
      </c>
      <c r="C88" s="29"/>
      <c r="D88" s="29"/>
      <c r="E88" s="29"/>
      <c r="F88" s="29"/>
      <c r="G88" s="27"/>
      <c r="H88" s="27"/>
      <c r="I88" s="27"/>
      <c r="J88" s="27"/>
      <c r="K88" s="27"/>
      <c r="L88" s="28">
        <f t="shared" si="11"/>
        <v>0</v>
      </c>
      <c r="M88" s="29"/>
      <c r="N88" s="29"/>
    </row>
    <row r="89" spans="1:14" ht="12.75">
      <c r="A89" s="6">
        <v>31332</v>
      </c>
      <c r="B89" s="6" t="s">
        <v>31</v>
      </c>
      <c r="C89" s="29"/>
      <c r="D89" s="29"/>
      <c r="E89" s="29"/>
      <c r="F89" s="29"/>
      <c r="G89" s="27"/>
      <c r="H89" s="27"/>
      <c r="I89" s="27"/>
      <c r="J89" s="27"/>
      <c r="K89" s="27"/>
      <c r="L89" s="28">
        <f t="shared" si="11"/>
        <v>0</v>
      </c>
      <c r="M89" s="29"/>
      <c r="N89" s="29"/>
    </row>
    <row r="90" spans="1:14" ht="12.75">
      <c r="A90" s="10">
        <v>32</v>
      </c>
      <c r="B90" s="10" t="s">
        <v>32</v>
      </c>
      <c r="C90" s="27"/>
      <c r="D90" s="27">
        <f>SUM(D91+D96+D108+D125)</f>
        <v>635113</v>
      </c>
      <c r="E90" s="27"/>
      <c r="F90" s="27"/>
      <c r="G90" s="27"/>
      <c r="H90" s="27"/>
      <c r="I90" s="27"/>
      <c r="J90" s="27"/>
      <c r="K90" s="27"/>
      <c r="L90" s="27">
        <f t="shared" si="11"/>
        <v>635113</v>
      </c>
      <c r="M90" s="27">
        <v>566580</v>
      </c>
      <c r="N90" s="27">
        <v>566580</v>
      </c>
    </row>
    <row r="91" spans="1:14" ht="12.75">
      <c r="A91" s="10">
        <v>321</v>
      </c>
      <c r="B91" s="10" t="s">
        <v>197</v>
      </c>
      <c r="C91" s="27"/>
      <c r="D91" s="27">
        <f>SUM(D92+D93+D94+D95)</f>
        <v>318300</v>
      </c>
      <c r="E91" s="27"/>
      <c r="F91" s="27"/>
      <c r="G91" s="27"/>
      <c r="H91" s="27"/>
      <c r="I91" s="27"/>
      <c r="J91" s="27"/>
      <c r="K91" s="27"/>
      <c r="L91" s="27">
        <v>184930</v>
      </c>
      <c r="M91" s="27"/>
      <c r="N91" s="27"/>
    </row>
    <row r="92" spans="1:14" ht="12.75">
      <c r="A92" s="6">
        <v>32119</v>
      </c>
      <c r="B92" s="6" t="s">
        <v>96</v>
      </c>
      <c r="C92" s="29"/>
      <c r="D92" s="29"/>
      <c r="E92" s="29"/>
      <c r="F92" s="29"/>
      <c r="G92" s="27"/>
      <c r="H92" s="27"/>
      <c r="I92" s="27"/>
      <c r="J92" s="27"/>
      <c r="K92" s="27"/>
      <c r="L92" s="28">
        <f t="shared" si="11"/>
        <v>0</v>
      </c>
      <c r="M92" s="29"/>
      <c r="N92" s="29"/>
    </row>
    <row r="93" spans="1:14" ht="12.75">
      <c r="A93" s="6">
        <v>32121</v>
      </c>
      <c r="B93" s="6" t="s">
        <v>81</v>
      </c>
      <c r="C93" s="29"/>
      <c r="D93" s="29">
        <v>318300</v>
      </c>
      <c r="E93" s="29"/>
      <c r="F93" s="29"/>
      <c r="G93" s="27"/>
      <c r="H93" s="27"/>
      <c r="I93" s="27"/>
      <c r="J93" s="27"/>
      <c r="K93" s="27"/>
      <c r="L93" s="28">
        <f t="shared" si="11"/>
        <v>318300</v>
      </c>
      <c r="M93" s="29"/>
      <c r="N93" s="29"/>
    </row>
    <row r="94" spans="1:14" ht="12.75">
      <c r="A94" s="6">
        <v>32131</v>
      </c>
      <c r="B94" s="6" t="s">
        <v>33</v>
      </c>
      <c r="C94" s="29"/>
      <c r="D94" s="29"/>
      <c r="E94" s="29"/>
      <c r="F94" s="29"/>
      <c r="G94" s="27"/>
      <c r="H94" s="27"/>
      <c r="I94" s="27"/>
      <c r="J94" s="27"/>
      <c r="K94" s="27"/>
      <c r="L94" s="28">
        <f t="shared" si="11"/>
        <v>0</v>
      </c>
      <c r="M94" s="29"/>
      <c r="N94" s="29"/>
    </row>
    <row r="95" spans="1:14" ht="12.75">
      <c r="A95" s="6">
        <v>32149</v>
      </c>
      <c r="B95" s="6" t="s">
        <v>34</v>
      </c>
      <c r="C95" s="29"/>
      <c r="D95" s="29"/>
      <c r="E95" s="29"/>
      <c r="F95" s="29"/>
      <c r="G95" s="27"/>
      <c r="H95" s="27"/>
      <c r="I95" s="27"/>
      <c r="J95" s="27"/>
      <c r="K95" s="27"/>
      <c r="L95" s="28">
        <f t="shared" si="11"/>
        <v>0</v>
      </c>
      <c r="M95" s="29"/>
      <c r="N95" s="29"/>
    </row>
    <row r="96" spans="1:14" ht="12.75">
      <c r="A96" s="11">
        <v>322</v>
      </c>
      <c r="B96" s="11" t="s">
        <v>198</v>
      </c>
      <c r="C96" s="29"/>
      <c r="D96" s="30">
        <f>SUM(D97+D98+D99+D100+D101+D102+D103+D104+D105+D106+D107)</f>
        <v>169000</v>
      </c>
      <c r="E96" s="29"/>
      <c r="F96" s="29"/>
      <c r="G96" s="27"/>
      <c r="H96" s="27"/>
      <c r="I96" s="27"/>
      <c r="J96" s="27"/>
      <c r="K96" s="27"/>
      <c r="L96" s="30">
        <f>SUM(L97+L98+L99+L100+L101+L102+L103+L104+L105+L106+L107)</f>
        <v>169000</v>
      </c>
      <c r="M96" s="29"/>
      <c r="N96" s="29"/>
    </row>
    <row r="97" spans="1:14" ht="12.75">
      <c r="A97" s="6">
        <v>32211</v>
      </c>
      <c r="B97" s="6" t="s">
        <v>37</v>
      </c>
      <c r="C97" s="29"/>
      <c r="D97" s="29"/>
      <c r="E97" s="29"/>
      <c r="F97" s="29"/>
      <c r="G97" s="27"/>
      <c r="H97" s="27"/>
      <c r="I97" s="27"/>
      <c r="J97" s="27"/>
      <c r="K97" s="27"/>
      <c r="L97" s="28">
        <f>SUM(D97+E97)</f>
        <v>0</v>
      </c>
      <c r="M97" s="29"/>
      <c r="N97" s="29"/>
    </row>
    <row r="98" spans="1:14" ht="12.75">
      <c r="A98" s="6">
        <v>32219</v>
      </c>
      <c r="B98" s="6" t="s">
        <v>95</v>
      </c>
      <c r="C98" s="29"/>
      <c r="D98" s="29"/>
      <c r="E98" s="29"/>
      <c r="F98" s="29"/>
      <c r="G98" s="27"/>
      <c r="H98" s="27"/>
      <c r="I98" s="27"/>
      <c r="J98" s="27"/>
      <c r="K98" s="27"/>
      <c r="L98" s="28">
        <f t="shared" si="11"/>
        <v>0</v>
      </c>
      <c r="M98" s="29"/>
      <c r="N98" s="29"/>
    </row>
    <row r="99" spans="1:14" ht="12.75">
      <c r="A99" s="6">
        <v>32229</v>
      </c>
      <c r="B99" s="6" t="s">
        <v>38</v>
      </c>
      <c r="C99" s="29"/>
      <c r="D99" s="29"/>
      <c r="E99" s="29"/>
      <c r="F99" s="29"/>
      <c r="G99" s="27"/>
      <c r="H99" s="27"/>
      <c r="I99" s="27"/>
      <c r="J99" s="27"/>
      <c r="K99" s="27"/>
      <c r="L99" s="28">
        <f t="shared" si="11"/>
        <v>0</v>
      </c>
      <c r="M99" s="29"/>
      <c r="N99" s="29"/>
    </row>
    <row r="100" spans="1:14" ht="12.75">
      <c r="A100" s="6">
        <v>32231</v>
      </c>
      <c r="B100" s="6" t="s">
        <v>39</v>
      </c>
      <c r="C100" s="29"/>
      <c r="D100" s="29">
        <v>47000</v>
      </c>
      <c r="E100" s="29"/>
      <c r="F100" s="29"/>
      <c r="G100" s="27"/>
      <c r="H100" s="27"/>
      <c r="I100" s="27"/>
      <c r="J100" s="27"/>
      <c r="K100" s="27"/>
      <c r="L100" s="28">
        <f t="shared" si="11"/>
        <v>47000</v>
      </c>
      <c r="M100" s="29"/>
      <c r="N100" s="29"/>
    </row>
    <row r="101" spans="1:14" ht="12.75">
      <c r="A101" s="6">
        <v>32233</v>
      </c>
      <c r="B101" s="6" t="s">
        <v>40</v>
      </c>
      <c r="C101" s="29"/>
      <c r="D101" s="29">
        <v>122000</v>
      </c>
      <c r="E101" s="29"/>
      <c r="F101" s="29"/>
      <c r="G101" s="27"/>
      <c r="H101" s="27"/>
      <c r="I101" s="27"/>
      <c r="J101" s="27"/>
      <c r="K101" s="27"/>
      <c r="L101" s="28">
        <f t="shared" si="11"/>
        <v>122000</v>
      </c>
      <c r="M101" s="29"/>
      <c r="N101" s="29"/>
    </row>
    <row r="102" spans="1:14" ht="12.75">
      <c r="A102" s="6">
        <v>32234</v>
      </c>
      <c r="B102" s="6" t="s">
        <v>41</v>
      </c>
      <c r="C102" s="29"/>
      <c r="D102" s="29"/>
      <c r="E102" s="29"/>
      <c r="F102" s="29"/>
      <c r="G102" s="27"/>
      <c r="H102" s="27"/>
      <c r="I102" s="27"/>
      <c r="J102" s="27"/>
      <c r="K102" s="27"/>
      <c r="L102" s="28">
        <f t="shared" si="11"/>
        <v>0</v>
      </c>
      <c r="M102" s="29"/>
      <c r="N102" s="29"/>
    </row>
    <row r="103" spans="1:14" ht="12.75">
      <c r="A103" s="6">
        <v>32239</v>
      </c>
      <c r="B103" s="6" t="s">
        <v>42</v>
      </c>
      <c r="C103" s="29"/>
      <c r="D103" s="29"/>
      <c r="E103" s="29"/>
      <c r="F103" s="29"/>
      <c r="G103" s="27"/>
      <c r="H103" s="27"/>
      <c r="I103" s="27"/>
      <c r="J103" s="27"/>
      <c r="K103" s="27"/>
      <c r="L103" s="28">
        <f t="shared" si="11"/>
        <v>0</v>
      </c>
      <c r="M103" s="29"/>
      <c r="N103" s="29"/>
    </row>
    <row r="104" spans="1:14" ht="12.75">
      <c r="A104" s="6">
        <v>32244</v>
      </c>
      <c r="B104" s="6" t="s">
        <v>82</v>
      </c>
      <c r="C104" s="29"/>
      <c r="D104" s="29"/>
      <c r="E104" s="29"/>
      <c r="F104" s="29"/>
      <c r="G104" s="27"/>
      <c r="H104" s="27"/>
      <c r="I104" s="27"/>
      <c r="J104" s="27"/>
      <c r="K104" s="27"/>
      <c r="L104" s="28">
        <f t="shared" si="11"/>
        <v>0</v>
      </c>
      <c r="M104" s="29"/>
      <c r="N104" s="29"/>
    </row>
    <row r="105" spans="1:14" ht="12.75">
      <c r="A105" s="6">
        <v>32251</v>
      </c>
      <c r="B105" s="6" t="s">
        <v>43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8">
        <f t="shared" si="11"/>
        <v>0</v>
      </c>
      <c r="M105" s="29"/>
      <c r="N105" s="29"/>
    </row>
    <row r="106" spans="1:14" ht="12.75">
      <c r="A106" s="6">
        <v>32252</v>
      </c>
      <c r="B106" s="6" t="s">
        <v>44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8">
        <f t="shared" si="11"/>
        <v>0</v>
      </c>
      <c r="M106" s="29"/>
      <c r="N106" s="29"/>
    </row>
    <row r="107" spans="1:14" ht="12.75">
      <c r="A107" s="6">
        <v>32271</v>
      </c>
      <c r="B107" s="6" t="s">
        <v>83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8">
        <f t="shared" si="11"/>
        <v>0</v>
      </c>
      <c r="M107" s="29"/>
      <c r="N107" s="29"/>
    </row>
    <row r="108" spans="1:14" ht="12.75">
      <c r="A108" s="11">
        <v>323</v>
      </c>
      <c r="B108" s="11" t="s">
        <v>199</v>
      </c>
      <c r="C108" s="29"/>
      <c r="D108" s="30">
        <f>SUM(D109+D110+D111+D112+D113+D114+D115+D116+D117+D118+D119+D120+D121+D122+D123)</f>
        <v>133613</v>
      </c>
      <c r="E108" s="29"/>
      <c r="F108" s="29"/>
      <c r="G108" s="29"/>
      <c r="H108" s="29"/>
      <c r="I108" s="29"/>
      <c r="J108" s="29"/>
      <c r="K108" s="29"/>
      <c r="L108" s="30">
        <f>SUM(L109+L110+L111+L112+L113+L114+L115+L116+L117+L118+L119+L120+L121+L122+L123+L124)</f>
        <v>133613</v>
      </c>
      <c r="M108" s="29"/>
      <c r="N108" s="29"/>
    </row>
    <row r="109" spans="1:14" ht="12.75">
      <c r="A109" s="6">
        <v>32311</v>
      </c>
      <c r="B109" s="6" t="s">
        <v>84</v>
      </c>
      <c r="C109" s="29"/>
      <c r="D109" s="29">
        <v>6000</v>
      </c>
      <c r="E109" s="29"/>
      <c r="F109" s="29"/>
      <c r="G109" s="29"/>
      <c r="H109" s="29"/>
      <c r="I109" s="29"/>
      <c r="J109" s="29"/>
      <c r="K109" s="29"/>
      <c r="L109" s="28">
        <f t="shared" si="11"/>
        <v>6000</v>
      </c>
      <c r="M109" s="29"/>
      <c r="N109" s="29"/>
    </row>
    <row r="110" spans="1:14" ht="12.75">
      <c r="A110" s="6">
        <v>32313</v>
      </c>
      <c r="B110" s="6" t="s">
        <v>45</v>
      </c>
      <c r="C110" s="29"/>
      <c r="D110" s="29">
        <v>1500</v>
      </c>
      <c r="E110" s="29"/>
      <c r="F110" s="29"/>
      <c r="G110" s="29"/>
      <c r="H110" s="29"/>
      <c r="I110" s="29"/>
      <c r="J110" s="29"/>
      <c r="K110" s="29"/>
      <c r="L110" s="28">
        <f t="shared" si="11"/>
        <v>1500</v>
      </c>
      <c r="M110" s="29"/>
      <c r="N110" s="29"/>
    </row>
    <row r="111" spans="1:14" ht="12.75">
      <c r="A111" s="6">
        <v>32319</v>
      </c>
      <c r="B111" s="6" t="s">
        <v>46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8">
        <f t="shared" si="11"/>
        <v>0</v>
      </c>
      <c r="M111" s="29"/>
      <c r="N111" s="29"/>
    </row>
    <row r="112" spans="1:14" ht="12.75">
      <c r="A112" s="6">
        <v>32329</v>
      </c>
      <c r="B112" s="6" t="s">
        <v>47</v>
      </c>
      <c r="C112" s="29"/>
      <c r="D112" s="29">
        <v>80000</v>
      </c>
      <c r="E112" s="29"/>
      <c r="F112" s="29"/>
      <c r="G112" s="29"/>
      <c r="H112" s="29"/>
      <c r="I112" s="29"/>
      <c r="J112" s="29"/>
      <c r="K112" s="29"/>
      <c r="L112" s="28">
        <f t="shared" si="11"/>
        <v>80000</v>
      </c>
      <c r="M112" s="29"/>
      <c r="N112" s="29"/>
    </row>
    <row r="113" spans="1:14" ht="12.75">
      <c r="A113" s="6">
        <v>32339</v>
      </c>
      <c r="B113" s="6" t="s">
        <v>48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8">
        <f t="shared" si="11"/>
        <v>0</v>
      </c>
      <c r="M113" s="29"/>
      <c r="N113" s="29"/>
    </row>
    <row r="114" spans="1:14" ht="12.75">
      <c r="A114" s="6">
        <v>32349</v>
      </c>
      <c r="B114" s="6" t="s">
        <v>49</v>
      </c>
      <c r="C114" s="29"/>
      <c r="D114" s="29">
        <v>33000</v>
      </c>
      <c r="E114" s="29"/>
      <c r="F114" s="29"/>
      <c r="G114" s="29"/>
      <c r="H114" s="29"/>
      <c r="I114" s="29"/>
      <c r="J114" s="29"/>
      <c r="K114" s="29"/>
      <c r="L114" s="28">
        <f t="shared" si="11"/>
        <v>33000</v>
      </c>
      <c r="M114" s="29"/>
      <c r="N114" s="29"/>
    </row>
    <row r="115" spans="1:14" ht="12.75">
      <c r="A115" s="6">
        <v>32359</v>
      </c>
      <c r="B115" s="6" t="s">
        <v>50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8">
        <f t="shared" si="11"/>
        <v>0</v>
      </c>
      <c r="M115" s="29"/>
      <c r="N115" s="29"/>
    </row>
    <row r="116" spans="1:14" ht="12.75">
      <c r="A116" s="6">
        <v>32361</v>
      </c>
      <c r="B116" s="6" t="s">
        <v>51</v>
      </c>
      <c r="C116" s="29"/>
      <c r="D116" s="29">
        <v>6613</v>
      </c>
      <c r="E116" s="29"/>
      <c r="F116" s="29"/>
      <c r="G116" s="29"/>
      <c r="H116" s="29"/>
      <c r="I116" s="29"/>
      <c r="J116" s="29"/>
      <c r="K116" s="29"/>
      <c r="L116" s="28">
        <f t="shared" si="11"/>
        <v>6613</v>
      </c>
      <c r="M116" s="29"/>
      <c r="N116" s="29"/>
    </row>
    <row r="117" spans="1:14" ht="12.75">
      <c r="A117" s="6">
        <v>32369</v>
      </c>
      <c r="B117" s="6" t="s">
        <v>52</v>
      </c>
      <c r="C117" s="29"/>
      <c r="D117" s="29">
        <v>0</v>
      </c>
      <c r="E117" s="29"/>
      <c r="F117" s="29"/>
      <c r="G117" s="29"/>
      <c r="H117" s="29"/>
      <c r="I117" s="29"/>
      <c r="J117" s="29"/>
      <c r="K117" s="29"/>
      <c r="L117" s="28">
        <f t="shared" si="11"/>
        <v>0</v>
      </c>
      <c r="M117" s="29"/>
      <c r="N117" s="29"/>
    </row>
    <row r="118" spans="1:14" ht="12.75">
      <c r="A118" s="6">
        <v>32371</v>
      </c>
      <c r="B118" s="6" t="s">
        <v>53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8">
        <f t="shared" si="11"/>
        <v>0</v>
      </c>
      <c r="M118" s="29"/>
      <c r="N118" s="29"/>
    </row>
    <row r="119" spans="1:14" ht="12.75">
      <c r="A119" s="6">
        <v>32372</v>
      </c>
      <c r="B119" s="6" t="s">
        <v>54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8">
        <f t="shared" si="11"/>
        <v>0</v>
      </c>
      <c r="M119" s="29"/>
      <c r="N119" s="29"/>
    </row>
    <row r="120" spans="1:14" ht="12.75">
      <c r="A120" s="6">
        <v>32379</v>
      </c>
      <c r="B120" s="6" t="s">
        <v>55</v>
      </c>
      <c r="C120" s="29"/>
      <c r="D120" s="29">
        <v>0</v>
      </c>
      <c r="E120" s="29"/>
      <c r="F120" s="29"/>
      <c r="G120" s="29"/>
      <c r="H120" s="29"/>
      <c r="I120" s="29"/>
      <c r="J120" s="29"/>
      <c r="K120" s="29"/>
      <c r="L120" s="28">
        <f t="shared" si="11"/>
        <v>0</v>
      </c>
      <c r="M120" s="29"/>
      <c r="N120" s="29"/>
    </row>
    <row r="121" spans="1:14" ht="12.75">
      <c r="A121" s="6">
        <v>32389</v>
      </c>
      <c r="B121" s="6" t="s">
        <v>56</v>
      </c>
      <c r="C121" s="29"/>
      <c r="D121" s="29">
        <v>6500</v>
      </c>
      <c r="E121" s="29"/>
      <c r="F121" s="29"/>
      <c r="G121" s="29"/>
      <c r="H121" s="29"/>
      <c r="I121" s="29"/>
      <c r="J121" s="29"/>
      <c r="K121" s="29"/>
      <c r="L121" s="28">
        <f t="shared" si="11"/>
        <v>6500</v>
      </c>
      <c r="M121" s="29"/>
      <c r="N121" s="29"/>
    </row>
    <row r="122" spans="1:14" ht="12.75">
      <c r="A122" s="6">
        <v>32391</v>
      </c>
      <c r="B122" s="6" t="s">
        <v>57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8">
        <f t="shared" si="11"/>
        <v>0</v>
      </c>
      <c r="M122" s="29"/>
      <c r="N122" s="29"/>
    </row>
    <row r="123" spans="1:14" ht="12.75">
      <c r="A123" s="6">
        <v>32399</v>
      </c>
      <c r="B123" s="6" t="s">
        <v>58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8">
        <f t="shared" si="11"/>
        <v>0</v>
      </c>
      <c r="M123" s="29"/>
      <c r="N123" s="29"/>
    </row>
    <row r="124" spans="1:14" ht="12.75">
      <c r="A124" s="6">
        <v>32412</v>
      </c>
      <c r="B124" s="6" t="s">
        <v>85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8">
        <f t="shared" si="11"/>
        <v>0</v>
      </c>
      <c r="M124" s="29"/>
      <c r="N124" s="29"/>
    </row>
    <row r="125" spans="1:14" ht="12.75">
      <c r="A125" s="11">
        <v>329</v>
      </c>
      <c r="B125" s="11" t="s">
        <v>200</v>
      </c>
      <c r="C125" s="29"/>
      <c r="D125" s="30">
        <f>SUM(D126+D127+D128+D129+D130+D131)</f>
        <v>14200</v>
      </c>
      <c r="E125" s="29"/>
      <c r="F125" s="29"/>
      <c r="G125" s="29"/>
      <c r="H125" s="29"/>
      <c r="I125" s="29"/>
      <c r="J125" s="29"/>
      <c r="K125" s="29"/>
      <c r="L125" s="30">
        <f>SUM(L126+L127+L128+L129+L130+L131)</f>
        <v>14200</v>
      </c>
      <c r="M125" s="29"/>
      <c r="N125" s="29"/>
    </row>
    <row r="126" spans="1:14" ht="12.75">
      <c r="A126" s="6">
        <v>32922</v>
      </c>
      <c r="B126" s="6" t="s">
        <v>59</v>
      </c>
      <c r="C126" s="29"/>
      <c r="D126" s="29">
        <v>14200</v>
      </c>
      <c r="E126" s="29"/>
      <c r="F126" s="29"/>
      <c r="G126" s="29"/>
      <c r="H126" s="29"/>
      <c r="I126" s="29"/>
      <c r="J126" s="29"/>
      <c r="K126" s="29"/>
      <c r="L126" s="28">
        <f t="shared" si="11"/>
        <v>14200</v>
      </c>
      <c r="M126" s="29"/>
      <c r="N126" s="29"/>
    </row>
    <row r="127" spans="1:14" ht="12.75">
      <c r="A127" s="6">
        <v>32923</v>
      </c>
      <c r="B127" s="6" t="s">
        <v>86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8">
        <f t="shared" si="11"/>
        <v>0</v>
      </c>
      <c r="M127" s="29"/>
      <c r="N127" s="29"/>
    </row>
    <row r="128" spans="1:14" ht="12.75">
      <c r="A128" s="6">
        <v>32931</v>
      </c>
      <c r="B128" s="6" t="s">
        <v>60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8">
        <f t="shared" si="11"/>
        <v>0</v>
      </c>
      <c r="M128" s="29"/>
      <c r="N128" s="29"/>
    </row>
    <row r="129" spans="1:14" ht="12.75">
      <c r="A129" s="6">
        <v>32941</v>
      </c>
      <c r="B129" s="6" t="s">
        <v>61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8">
        <f t="shared" si="11"/>
        <v>0</v>
      </c>
      <c r="M129" s="29"/>
      <c r="N129" s="29"/>
    </row>
    <row r="130" spans="1:14" ht="12.75">
      <c r="A130" s="6">
        <v>32952</v>
      </c>
      <c r="B130" s="6" t="s">
        <v>87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8">
        <f t="shared" si="11"/>
        <v>0</v>
      </c>
      <c r="M130" s="29"/>
      <c r="N130" s="29"/>
    </row>
    <row r="131" spans="1:14" ht="12.75">
      <c r="A131" s="6">
        <v>32999</v>
      </c>
      <c r="B131" s="6" t="s">
        <v>62</v>
      </c>
      <c r="C131" s="29"/>
      <c r="D131" s="29">
        <v>0</v>
      </c>
      <c r="E131" s="29"/>
      <c r="F131" s="29"/>
      <c r="G131" s="29"/>
      <c r="H131" s="29"/>
      <c r="I131" s="29"/>
      <c r="J131" s="29"/>
      <c r="K131" s="29"/>
      <c r="L131" s="28">
        <f t="shared" si="11"/>
        <v>0</v>
      </c>
      <c r="M131" s="29"/>
      <c r="N131" s="29"/>
    </row>
    <row r="132" spans="1:14" ht="12.75">
      <c r="A132" s="10">
        <v>34</v>
      </c>
      <c r="B132" s="10" t="s">
        <v>63</v>
      </c>
      <c r="C132" s="27"/>
      <c r="D132" s="27">
        <f>SUM(D134:D136)</f>
        <v>4200</v>
      </c>
      <c r="E132" s="27"/>
      <c r="F132" s="27"/>
      <c r="G132" s="27"/>
      <c r="H132" s="27"/>
      <c r="I132" s="27"/>
      <c r="J132" s="27"/>
      <c r="K132" s="27"/>
      <c r="L132" s="27">
        <f t="shared" si="11"/>
        <v>4200</v>
      </c>
      <c r="M132" s="27">
        <v>3700</v>
      </c>
      <c r="N132" s="27">
        <v>3700</v>
      </c>
    </row>
    <row r="133" spans="1:14" ht="12.75">
      <c r="A133" s="10">
        <v>343</v>
      </c>
      <c r="B133" s="10" t="s">
        <v>201</v>
      </c>
      <c r="C133" s="27"/>
      <c r="D133" s="27">
        <f>SUM(D134+D135+D136)</f>
        <v>4200</v>
      </c>
      <c r="E133" s="27"/>
      <c r="F133" s="27"/>
      <c r="G133" s="27"/>
      <c r="H133" s="27"/>
      <c r="I133" s="27"/>
      <c r="J133" s="27"/>
      <c r="K133" s="27"/>
      <c r="L133" s="27">
        <f t="shared" si="11"/>
        <v>4200</v>
      </c>
      <c r="M133" s="27"/>
      <c r="N133" s="27"/>
    </row>
    <row r="134" spans="1:14" ht="12.75">
      <c r="A134" s="6">
        <v>34311</v>
      </c>
      <c r="B134" s="6" t="s">
        <v>64</v>
      </c>
      <c r="C134" s="29"/>
      <c r="D134" s="29">
        <v>4200</v>
      </c>
      <c r="E134" s="29"/>
      <c r="F134" s="29"/>
      <c r="G134" s="29"/>
      <c r="H134" s="29"/>
      <c r="I134" s="29"/>
      <c r="J134" s="29"/>
      <c r="K134" s="29"/>
      <c r="L134" s="28">
        <f t="shared" si="11"/>
        <v>4200</v>
      </c>
      <c r="M134" s="29"/>
      <c r="N134" s="29"/>
    </row>
    <row r="135" spans="1:14" ht="12.75">
      <c r="A135" s="6">
        <v>34339</v>
      </c>
      <c r="B135" s="6" t="s">
        <v>65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8">
        <f t="shared" si="11"/>
        <v>0</v>
      </c>
      <c r="M135" s="29"/>
      <c r="N135" s="29"/>
    </row>
    <row r="136" spans="1:14" ht="12.75">
      <c r="A136" s="6">
        <v>34349</v>
      </c>
      <c r="B136" s="6" t="s">
        <v>88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8">
        <f t="shared" si="11"/>
        <v>0</v>
      </c>
      <c r="M136" s="29"/>
      <c r="N136" s="29"/>
    </row>
    <row r="137" spans="1:14" ht="12.75">
      <c r="A137" s="6"/>
      <c r="B137" s="6"/>
      <c r="C137" s="29"/>
      <c r="D137" s="29"/>
      <c r="E137" s="29"/>
      <c r="F137" s="29"/>
      <c r="G137" s="29"/>
      <c r="H137" s="29"/>
      <c r="I137" s="29"/>
      <c r="J137" s="29"/>
      <c r="K137" s="29"/>
      <c r="L137" s="31"/>
      <c r="M137" s="29"/>
      <c r="N137" s="29"/>
    </row>
    <row r="138" spans="1:14" ht="12.75">
      <c r="A138" s="10"/>
      <c r="B138" s="10" t="s">
        <v>111</v>
      </c>
      <c r="C138" s="27"/>
      <c r="D138" s="27">
        <f>SUM(D84+P137)</f>
        <v>639313</v>
      </c>
      <c r="E138" s="27"/>
      <c r="F138" s="27"/>
      <c r="G138" s="27"/>
      <c r="H138" s="27"/>
      <c r="I138" s="27"/>
      <c r="J138" s="27"/>
      <c r="K138" s="27"/>
      <c r="L138" s="27">
        <f>SUM(L84+X137)</f>
        <v>639313</v>
      </c>
      <c r="M138" s="30">
        <f>SUM(M84+R137)</f>
        <v>570280</v>
      </c>
      <c r="N138" s="30">
        <f>SUM(N84+S137)</f>
        <v>570280</v>
      </c>
    </row>
    <row r="139" spans="1:11" ht="12.75">
      <c r="A139" s="14"/>
      <c r="B139" s="14"/>
      <c r="C139" s="14"/>
      <c r="D139" s="14"/>
      <c r="E139" s="14"/>
      <c r="F139" s="13"/>
      <c r="G139" s="13"/>
      <c r="H139" s="13"/>
      <c r="I139" s="13"/>
      <c r="J139" s="13"/>
      <c r="K139" s="13"/>
    </row>
    <row r="140" spans="1:11" ht="12.75">
      <c r="A140" s="14"/>
      <c r="B140" s="14"/>
      <c r="C140" s="14"/>
      <c r="D140" s="14"/>
      <c r="E140" s="14"/>
      <c r="F140" s="13"/>
      <c r="G140" s="13"/>
      <c r="H140" s="13"/>
      <c r="I140" s="13"/>
      <c r="J140" s="13"/>
      <c r="K140" s="13"/>
    </row>
    <row r="141" spans="1:12" ht="12.75">
      <c r="A141" s="13"/>
      <c r="B141" s="13"/>
      <c r="C141" s="13"/>
      <c r="D141" s="13"/>
      <c r="E141" s="13"/>
      <c r="F141" s="13"/>
      <c r="G141" s="14"/>
      <c r="H141" s="14"/>
      <c r="I141" s="14"/>
      <c r="J141" s="14"/>
      <c r="K141" s="14"/>
      <c r="L141" s="2"/>
    </row>
    <row r="142" spans="1:12" ht="12.75">
      <c r="A142" s="13"/>
      <c r="B142" s="44" t="s">
        <v>156</v>
      </c>
      <c r="C142" s="45"/>
      <c r="D142" s="45"/>
      <c r="E142" s="45"/>
      <c r="F142" s="45"/>
      <c r="G142" s="14"/>
      <c r="H142" s="14"/>
      <c r="I142" s="14"/>
      <c r="J142" s="14"/>
      <c r="K142" s="14"/>
      <c r="L142" s="2"/>
    </row>
    <row r="143" spans="1:12" ht="12.75">
      <c r="A143" s="13"/>
      <c r="B143" s="13" t="s">
        <v>118</v>
      </c>
      <c r="C143" s="4"/>
      <c r="D143" s="13"/>
      <c r="E143" s="13"/>
      <c r="F143" s="13"/>
      <c r="G143" s="14"/>
      <c r="H143" s="14"/>
      <c r="I143" s="14"/>
      <c r="J143" s="14"/>
      <c r="K143" s="14"/>
      <c r="L143" s="2"/>
    </row>
    <row r="144" spans="1:11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4" ht="12.75">
      <c r="A145" s="10">
        <v>4</v>
      </c>
      <c r="B145" s="10" t="s">
        <v>103</v>
      </c>
      <c r="C145" s="27"/>
      <c r="D145" s="27">
        <f>SUM(D146+P148)</f>
        <v>30000</v>
      </c>
      <c r="E145" s="27"/>
      <c r="F145" s="29"/>
      <c r="G145" s="29"/>
      <c r="H145" s="29"/>
      <c r="I145" s="29"/>
      <c r="J145" s="29"/>
      <c r="K145" s="29"/>
      <c r="L145" s="30">
        <f>SUM(D145+F145)</f>
        <v>30000</v>
      </c>
      <c r="M145" s="30">
        <f>SUM(M146+Q149)</f>
        <v>0</v>
      </c>
      <c r="N145" s="30">
        <f>SUM(N146+R149)</f>
        <v>0</v>
      </c>
    </row>
    <row r="146" spans="1:14" ht="12.75">
      <c r="A146" s="10">
        <v>42</v>
      </c>
      <c r="B146" s="10" t="s">
        <v>115</v>
      </c>
      <c r="C146" s="27"/>
      <c r="D146" s="27">
        <f>SUM(D148+D149+D150)</f>
        <v>30000</v>
      </c>
      <c r="E146" s="27"/>
      <c r="F146" s="29"/>
      <c r="G146" s="29"/>
      <c r="H146" s="29"/>
      <c r="I146" s="29"/>
      <c r="J146" s="29"/>
      <c r="K146" s="29"/>
      <c r="L146" s="30">
        <f>SUM(D146+F146)</f>
        <v>30000</v>
      </c>
      <c r="M146" s="30"/>
      <c r="N146" s="30"/>
    </row>
    <row r="147" spans="1:14" ht="12.75">
      <c r="A147" s="10">
        <v>422</v>
      </c>
      <c r="B147" s="10" t="s">
        <v>202</v>
      </c>
      <c r="C147" s="27"/>
      <c r="D147" s="27">
        <f>SUM(D148)</f>
        <v>30000</v>
      </c>
      <c r="E147" s="27"/>
      <c r="F147" s="29"/>
      <c r="G147" s="29"/>
      <c r="H147" s="29"/>
      <c r="I147" s="29"/>
      <c r="J147" s="29"/>
      <c r="K147" s="29"/>
      <c r="L147" s="30">
        <f>SUM(D147)</f>
        <v>30000</v>
      </c>
      <c r="M147" s="30"/>
      <c r="N147" s="30"/>
    </row>
    <row r="148" spans="1:14" ht="12.75">
      <c r="A148" s="6">
        <v>42273</v>
      </c>
      <c r="B148" s="6" t="s">
        <v>100</v>
      </c>
      <c r="C148" s="29"/>
      <c r="D148" s="29">
        <v>30000</v>
      </c>
      <c r="E148" s="29"/>
      <c r="F148" s="29"/>
      <c r="G148" s="29"/>
      <c r="H148" s="29"/>
      <c r="I148" s="29"/>
      <c r="J148" s="29"/>
      <c r="K148" s="29"/>
      <c r="L148" s="28">
        <f>SUM(D148+F148)</f>
        <v>30000</v>
      </c>
      <c r="M148" s="28"/>
      <c r="N148" s="28"/>
    </row>
    <row r="149" spans="1:14" ht="12.75">
      <c r="A149" s="6">
        <v>42411</v>
      </c>
      <c r="B149" s="6" t="s">
        <v>101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8">
        <f>SUM(D149+F149)</f>
        <v>0</v>
      </c>
      <c r="M149" s="28"/>
      <c r="N149" s="28"/>
    </row>
    <row r="150" spans="1:14" ht="12.75">
      <c r="A150" s="6">
        <v>42621</v>
      </c>
      <c r="B150" s="6" t="s">
        <v>130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8">
        <f>SUM(D150+F150)</f>
        <v>0</v>
      </c>
      <c r="M150" s="28"/>
      <c r="N150" s="28"/>
    </row>
    <row r="151" spans="1:14" ht="12.75">
      <c r="A151" s="10"/>
      <c r="B151" s="10" t="s">
        <v>110</v>
      </c>
      <c r="C151" s="27"/>
      <c r="D151" s="27">
        <f>SUM(D145+P151)</f>
        <v>30000</v>
      </c>
      <c r="E151" s="27"/>
      <c r="F151" s="29"/>
      <c r="G151" s="29"/>
      <c r="H151" s="29"/>
      <c r="I151" s="29"/>
      <c r="J151" s="29"/>
      <c r="K151" s="29"/>
      <c r="L151" s="30">
        <f>SUM(L145+Q150)</f>
        <v>30000</v>
      </c>
      <c r="M151" s="30">
        <f>SUM(M145+Q150)</f>
        <v>0</v>
      </c>
      <c r="N151" s="30">
        <f>SUM(N145+R150)</f>
        <v>0</v>
      </c>
    </row>
    <row r="152" spans="1:11" ht="12.75">
      <c r="A152" s="14"/>
      <c r="B152" s="14"/>
      <c r="C152" s="14"/>
      <c r="D152" s="14"/>
      <c r="E152" s="14"/>
      <c r="F152" s="13"/>
      <c r="G152" s="13"/>
      <c r="H152" s="13"/>
      <c r="I152" s="13"/>
      <c r="J152" s="13"/>
      <c r="K152" s="13"/>
    </row>
    <row r="153" spans="1:11" ht="12.75">
      <c r="A153" s="13"/>
      <c r="B153" s="44" t="s">
        <v>157</v>
      </c>
      <c r="C153" s="45"/>
      <c r="D153" s="45"/>
      <c r="E153" s="45"/>
      <c r="F153" s="45"/>
      <c r="G153" s="45"/>
      <c r="H153" s="13"/>
      <c r="I153" s="13"/>
      <c r="J153" s="13"/>
      <c r="K153" s="13"/>
    </row>
    <row r="154" spans="1:11" ht="12.75">
      <c r="A154" s="13"/>
      <c r="B154" s="13" t="s">
        <v>118</v>
      </c>
      <c r="C154" s="4"/>
      <c r="D154" s="4"/>
      <c r="E154" s="4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4" ht="12.75">
      <c r="A156" s="10">
        <v>3</v>
      </c>
      <c r="B156" s="10" t="s">
        <v>26</v>
      </c>
      <c r="C156" s="27"/>
      <c r="D156" s="27">
        <f>SUM(D157+P158)</f>
        <v>0</v>
      </c>
      <c r="E156" s="27"/>
      <c r="F156" s="29"/>
      <c r="G156" s="29"/>
      <c r="H156" s="29"/>
      <c r="I156" s="29"/>
      <c r="J156" s="29"/>
      <c r="K156" s="29"/>
      <c r="L156" s="30">
        <f>SUM(D156+G156)</f>
        <v>0</v>
      </c>
      <c r="M156" s="30">
        <f>SUM(M157+Q157)</f>
        <v>0</v>
      </c>
      <c r="N156" s="30">
        <f>SUM(N157+R157)</f>
        <v>0</v>
      </c>
    </row>
    <row r="157" spans="1:14" ht="12.75">
      <c r="A157" s="10">
        <v>32</v>
      </c>
      <c r="B157" s="10" t="s">
        <v>32</v>
      </c>
      <c r="C157" s="27"/>
      <c r="D157" s="27">
        <f>SUM(D158+P157)</f>
        <v>0</v>
      </c>
      <c r="E157" s="27"/>
      <c r="F157" s="29"/>
      <c r="G157" s="29"/>
      <c r="H157" s="29"/>
      <c r="I157" s="29"/>
      <c r="J157" s="29"/>
      <c r="K157" s="29"/>
      <c r="L157" s="30">
        <f aca="true" t="shared" si="12" ref="L157:L165">SUM(D157+G157)</f>
        <v>0</v>
      </c>
      <c r="M157" s="28"/>
      <c r="N157" s="28"/>
    </row>
    <row r="158" spans="1:14" ht="12.75">
      <c r="A158" s="6">
        <v>32329</v>
      </c>
      <c r="B158" s="6" t="s">
        <v>104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8">
        <f t="shared" si="12"/>
        <v>0</v>
      </c>
      <c r="M158" s="28"/>
      <c r="N158" s="28"/>
    </row>
    <row r="159" spans="1:14" ht="12.75">
      <c r="A159" s="10">
        <v>4</v>
      </c>
      <c r="B159" s="10" t="s">
        <v>109</v>
      </c>
      <c r="C159" s="27"/>
      <c r="D159" s="27">
        <f>SUM(D160+D163)</f>
        <v>0</v>
      </c>
      <c r="E159" s="27"/>
      <c r="F159" s="29"/>
      <c r="G159" s="29"/>
      <c r="H159" s="29"/>
      <c r="I159" s="29"/>
      <c r="J159" s="29"/>
      <c r="K159" s="29"/>
      <c r="L159" s="30">
        <f t="shared" si="12"/>
        <v>0</v>
      </c>
      <c r="M159" s="30">
        <f>SUM(M160+M163)</f>
        <v>0</v>
      </c>
      <c r="N159" s="30">
        <f>SUM(N160+N163)</f>
        <v>0</v>
      </c>
    </row>
    <row r="160" spans="1:14" ht="12.75">
      <c r="A160" s="10">
        <v>42</v>
      </c>
      <c r="B160" s="10" t="s">
        <v>116</v>
      </c>
      <c r="C160" s="27"/>
      <c r="D160" s="27">
        <f>SUM(D161+D162)</f>
        <v>0</v>
      </c>
      <c r="E160" s="27"/>
      <c r="F160" s="29"/>
      <c r="G160" s="29"/>
      <c r="H160" s="29"/>
      <c r="I160" s="29"/>
      <c r="J160" s="29"/>
      <c r="K160" s="29"/>
      <c r="L160" s="30">
        <f t="shared" si="12"/>
        <v>0</v>
      </c>
      <c r="M160" s="28"/>
      <c r="N160" s="28"/>
    </row>
    <row r="161" spans="1:14" ht="12.75">
      <c r="A161" s="6">
        <v>42122</v>
      </c>
      <c r="B161" s="6" t="s">
        <v>105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8">
        <f t="shared" si="12"/>
        <v>0</v>
      </c>
      <c r="M161" s="28"/>
      <c r="N161" s="28"/>
    </row>
    <row r="162" spans="1:14" ht="12.75">
      <c r="A162" s="6">
        <v>42149</v>
      </c>
      <c r="B162" s="6" t="s">
        <v>106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8">
        <f t="shared" si="12"/>
        <v>0</v>
      </c>
      <c r="M162" s="28"/>
      <c r="N162" s="28"/>
    </row>
    <row r="163" spans="1:14" ht="12.75">
      <c r="A163" s="10">
        <v>45</v>
      </c>
      <c r="B163" s="10" t="s">
        <v>117</v>
      </c>
      <c r="C163" s="27"/>
      <c r="D163" s="27">
        <f>SUM(D164+D165)</f>
        <v>0</v>
      </c>
      <c r="E163" s="27"/>
      <c r="F163" s="29"/>
      <c r="G163" s="29"/>
      <c r="H163" s="29"/>
      <c r="I163" s="29"/>
      <c r="J163" s="29"/>
      <c r="K163" s="29"/>
      <c r="L163" s="30">
        <f t="shared" si="12"/>
        <v>0</v>
      </c>
      <c r="M163" s="28"/>
      <c r="N163" s="28"/>
    </row>
    <row r="164" spans="1:14" ht="12.75">
      <c r="A164" s="6">
        <v>45111</v>
      </c>
      <c r="B164" s="6" t="s">
        <v>108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8">
        <f t="shared" si="12"/>
        <v>0</v>
      </c>
      <c r="M164" s="28"/>
      <c r="N164" s="28"/>
    </row>
    <row r="165" spans="1:14" ht="12.75">
      <c r="A165" s="6">
        <v>45411</v>
      </c>
      <c r="B165" s="6" t="s">
        <v>107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8">
        <f t="shared" si="12"/>
        <v>0</v>
      </c>
      <c r="M165" s="28"/>
      <c r="N165" s="28"/>
    </row>
    <row r="166" spans="1:14" ht="12.75">
      <c r="A166" s="6"/>
      <c r="B166" s="6"/>
      <c r="C166" s="29"/>
      <c r="D166" s="29"/>
      <c r="E166" s="29"/>
      <c r="F166" s="29"/>
      <c r="G166" s="29"/>
      <c r="H166" s="29"/>
      <c r="I166" s="29"/>
      <c r="J166" s="29"/>
      <c r="K166" s="29"/>
      <c r="L166" s="28"/>
      <c r="M166" s="28"/>
      <c r="N166" s="28"/>
    </row>
    <row r="167" spans="1:14" ht="12.75">
      <c r="A167" s="6"/>
      <c r="B167" s="10" t="s">
        <v>129</v>
      </c>
      <c r="C167" s="27"/>
      <c r="D167" s="27">
        <f>SUM(D156+D159)</f>
        <v>0</v>
      </c>
      <c r="E167" s="27"/>
      <c r="F167" s="29"/>
      <c r="G167" s="29"/>
      <c r="H167" s="29"/>
      <c r="I167" s="29"/>
      <c r="J167" s="29"/>
      <c r="K167" s="29"/>
      <c r="L167" s="30">
        <f>SUM(L156+L159)</f>
        <v>0</v>
      </c>
      <c r="M167" s="30">
        <f>SUM(M156+M159)</f>
        <v>0</v>
      </c>
      <c r="N167" s="30">
        <f>SUM(N156+N159)</f>
        <v>0</v>
      </c>
    </row>
    <row r="168" spans="1:14" ht="12.75">
      <c r="A168" s="13"/>
      <c r="B168" s="13"/>
      <c r="C168" s="32"/>
      <c r="D168" s="32"/>
      <c r="E168" s="32"/>
      <c r="F168" s="32"/>
      <c r="G168" s="32"/>
      <c r="H168" s="32"/>
      <c r="I168" s="32"/>
      <c r="J168" s="32"/>
      <c r="K168" s="32"/>
      <c r="L168" s="33"/>
      <c r="M168" s="33"/>
      <c r="N168" s="33"/>
    </row>
    <row r="169" spans="1:14" ht="12.75">
      <c r="A169" s="6"/>
      <c r="B169" s="10" t="s">
        <v>126</v>
      </c>
      <c r="C169" s="27"/>
      <c r="D169" s="27">
        <f>SUM(D138+D151+D167)</f>
        <v>669313</v>
      </c>
      <c r="E169" s="27"/>
      <c r="F169" s="29"/>
      <c r="G169" s="29"/>
      <c r="H169" s="29"/>
      <c r="I169" s="29"/>
      <c r="J169" s="29"/>
      <c r="K169" s="29"/>
      <c r="L169" s="30">
        <f>SUM(L138+L151+L167)</f>
        <v>669313</v>
      </c>
      <c r="M169" s="30">
        <f>SUM(M138+M151+M167)</f>
        <v>570280</v>
      </c>
      <c r="N169" s="30">
        <f>SUM(N138+N151+N167)</f>
        <v>570280</v>
      </c>
    </row>
    <row r="170" spans="1:1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2.75">
      <c r="A171" s="13" t="s">
        <v>113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6" ht="12.75">
      <c r="B176" s="4" t="s">
        <v>25</v>
      </c>
    </row>
    <row r="177" ht="12.75">
      <c r="B177" s="4"/>
    </row>
    <row r="178" spans="2:4" ht="12.75">
      <c r="B178" s="44" t="s">
        <v>162</v>
      </c>
      <c r="C178" s="45"/>
      <c r="D178" s="45"/>
    </row>
    <row r="179" spans="2:4" ht="12.75">
      <c r="B179" s="44" t="s">
        <v>163</v>
      </c>
      <c r="C179" s="45"/>
      <c r="D179" s="45"/>
    </row>
    <row r="180" ht="12.75">
      <c r="B180" s="13"/>
    </row>
    <row r="182" spans="1:14" ht="12.75">
      <c r="A182" s="10">
        <v>3</v>
      </c>
      <c r="B182" s="10" t="s">
        <v>26</v>
      </c>
      <c r="C182" s="27">
        <f>SUM(C183+C204)</f>
        <v>4867407</v>
      </c>
      <c r="D182" s="27">
        <f>SUM(D183+D204+D255)</f>
        <v>639313</v>
      </c>
      <c r="E182" s="27">
        <f>SUM(E183+E204)</f>
        <v>36657</v>
      </c>
      <c r="F182" s="27">
        <f>SUM(F183+F204+F255)</f>
        <v>0</v>
      </c>
      <c r="G182" s="27">
        <f>SUM(G183+G204+G255)</f>
        <v>48500</v>
      </c>
      <c r="H182" s="27">
        <f>SUM(H183+H204)</f>
        <v>99520</v>
      </c>
      <c r="I182" s="27">
        <f>SUM(I183+I204+I255)</f>
        <v>0</v>
      </c>
      <c r="J182" s="27">
        <v>3000</v>
      </c>
      <c r="K182" s="27">
        <f>SUM(K183+K204+K255)</f>
        <v>0</v>
      </c>
      <c r="L182" s="27">
        <f>SUM(L183+L204+L255)</f>
        <v>5691397</v>
      </c>
      <c r="M182" s="27">
        <v>5666179</v>
      </c>
      <c r="N182" s="27">
        <f>SUM(N183+N204+N255)</f>
        <v>5670502</v>
      </c>
    </row>
    <row r="183" spans="1:14" ht="12.75">
      <c r="A183" s="10">
        <v>31</v>
      </c>
      <c r="B183" s="10" t="s">
        <v>27</v>
      </c>
      <c r="C183" s="27">
        <f>SUM(C184+C192+C201)</f>
        <v>4851613</v>
      </c>
      <c r="D183" s="27"/>
      <c r="E183" s="27">
        <f>SUM(E184+E192+E201)</f>
        <v>27826</v>
      </c>
      <c r="F183" s="27"/>
      <c r="G183" s="27">
        <f>SUM(G186:G203)</f>
        <v>0</v>
      </c>
      <c r="H183" s="27">
        <f>SUM(H186:H203)</f>
        <v>0</v>
      </c>
      <c r="I183" s="27">
        <f>SUM(I186:I203)</f>
        <v>0</v>
      </c>
      <c r="J183" s="27">
        <f>SUM(J186:J203)</f>
        <v>0</v>
      </c>
      <c r="K183" s="27">
        <f>SUM(K186:K203)</f>
        <v>0</v>
      </c>
      <c r="L183" s="27">
        <f>SUM(C183+E183+G183+H183+I183+J183+K183)</f>
        <v>4879439</v>
      </c>
      <c r="M183" s="27">
        <v>4956766</v>
      </c>
      <c r="N183" s="27">
        <v>4961089</v>
      </c>
    </row>
    <row r="184" spans="1:14" ht="12.75">
      <c r="A184" s="10">
        <v>311</v>
      </c>
      <c r="B184" s="10" t="s">
        <v>203</v>
      </c>
      <c r="C184" s="27">
        <f>SUM(C185+C188+C190)</f>
        <v>4086370</v>
      </c>
      <c r="D184" s="27"/>
      <c r="E184" s="27">
        <f>SUM(E186)</f>
        <v>21875</v>
      </c>
      <c r="F184" s="27"/>
      <c r="G184" s="27"/>
      <c r="H184" s="27"/>
      <c r="I184" s="27"/>
      <c r="J184" s="27"/>
      <c r="K184" s="27"/>
      <c r="L184" s="27">
        <f>SUM(C184+D184+E184)</f>
        <v>4108245</v>
      </c>
      <c r="M184" s="27"/>
      <c r="N184" s="27"/>
    </row>
    <row r="185" spans="1:14" ht="12.75">
      <c r="A185" s="10">
        <v>3111</v>
      </c>
      <c r="B185" s="10" t="s">
        <v>213</v>
      </c>
      <c r="C185" s="27">
        <f>SUM(C186+C187)</f>
        <v>3351570</v>
      </c>
      <c r="D185" s="27"/>
      <c r="E185" s="27">
        <v>21875</v>
      </c>
      <c r="F185" s="27"/>
      <c r="G185" s="27"/>
      <c r="H185" s="27"/>
      <c r="I185" s="27"/>
      <c r="J185" s="27"/>
      <c r="K185" s="27"/>
      <c r="L185" s="27">
        <f>SUM(C185+E185)</f>
        <v>3373445</v>
      </c>
      <c r="M185" s="27"/>
      <c r="N185" s="27"/>
    </row>
    <row r="186" spans="1:14" ht="12.75">
      <c r="A186" s="6">
        <v>31111</v>
      </c>
      <c r="B186" s="6" t="s">
        <v>214</v>
      </c>
      <c r="C186" s="29">
        <v>3177284</v>
      </c>
      <c r="D186" s="29"/>
      <c r="E186" s="29">
        <v>21875</v>
      </c>
      <c r="F186" s="29"/>
      <c r="G186" s="27"/>
      <c r="H186" s="27"/>
      <c r="I186" s="27"/>
      <c r="J186" s="27"/>
      <c r="K186" s="27"/>
      <c r="L186" s="28">
        <f>SUM(C186+E186+G186+H186+I186+J186+K186)</f>
        <v>3199159</v>
      </c>
      <c r="M186" s="29"/>
      <c r="N186" s="29"/>
    </row>
    <row r="187" spans="1:14" ht="12.75">
      <c r="A187" s="6">
        <v>31112</v>
      </c>
      <c r="B187" s="6" t="s">
        <v>215</v>
      </c>
      <c r="C187" s="29">
        <v>174286</v>
      </c>
      <c r="D187" s="29"/>
      <c r="E187" s="29"/>
      <c r="F187" s="29"/>
      <c r="G187" s="27"/>
      <c r="H187" s="27"/>
      <c r="I187" s="27"/>
      <c r="J187" s="27"/>
      <c r="K187" s="27"/>
      <c r="L187" s="28">
        <v>174286</v>
      </c>
      <c r="M187" s="29"/>
      <c r="N187" s="29"/>
    </row>
    <row r="188" spans="1:14" ht="12.75">
      <c r="A188" s="11">
        <v>3113</v>
      </c>
      <c r="B188" s="11" t="s">
        <v>216</v>
      </c>
      <c r="C188" s="30">
        <f>SUM(C189)</f>
        <v>154800</v>
      </c>
      <c r="D188" s="29"/>
      <c r="E188" s="29"/>
      <c r="F188" s="29"/>
      <c r="G188" s="27"/>
      <c r="H188" s="27"/>
      <c r="I188" s="27"/>
      <c r="J188" s="27"/>
      <c r="K188" s="27"/>
      <c r="L188" s="27">
        <f>SUM(C188)</f>
        <v>154800</v>
      </c>
      <c r="M188" s="29"/>
      <c r="N188" s="29"/>
    </row>
    <row r="189" spans="1:14" ht="12.75">
      <c r="A189" s="12">
        <v>31131</v>
      </c>
      <c r="B189" s="12" t="s">
        <v>216</v>
      </c>
      <c r="C189" s="29">
        <v>154800</v>
      </c>
      <c r="D189" s="29"/>
      <c r="E189" s="29"/>
      <c r="F189" s="29"/>
      <c r="G189" s="27"/>
      <c r="H189" s="27"/>
      <c r="I189" s="27"/>
      <c r="J189" s="27"/>
      <c r="K189" s="27"/>
      <c r="L189" s="28">
        <v>154800</v>
      </c>
      <c r="M189" s="29"/>
      <c r="N189" s="29"/>
    </row>
    <row r="190" spans="1:14" ht="12.75">
      <c r="A190" s="11">
        <v>3114</v>
      </c>
      <c r="B190" s="11" t="s">
        <v>217</v>
      </c>
      <c r="C190" s="30">
        <v>580000</v>
      </c>
      <c r="D190" s="29"/>
      <c r="E190" s="29"/>
      <c r="F190" s="29"/>
      <c r="G190" s="27"/>
      <c r="H190" s="27"/>
      <c r="I190" s="27"/>
      <c r="J190" s="27"/>
      <c r="K190" s="27"/>
      <c r="L190" s="27">
        <v>580000</v>
      </c>
      <c r="M190" s="29"/>
      <c r="N190" s="29"/>
    </row>
    <row r="191" spans="1:14" ht="12.75">
      <c r="A191" s="12">
        <v>31141</v>
      </c>
      <c r="B191" s="12" t="s">
        <v>217</v>
      </c>
      <c r="C191" s="29">
        <v>580000</v>
      </c>
      <c r="D191" s="29"/>
      <c r="E191" s="29"/>
      <c r="F191" s="29"/>
      <c r="G191" s="27"/>
      <c r="H191" s="27"/>
      <c r="I191" s="27"/>
      <c r="J191" s="27"/>
      <c r="K191" s="27"/>
      <c r="L191" s="28">
        <v>580000</v>
      </c>
      <c r="M191" s="29"/>
      <c r="N191" s="29"/>
    </row>
    <row r="192" spans="1:14" ht="12.75">
      <c r="A192" s="11">
        <v>312</v>
      </c>
      <c r="B192" s="11" t="s">
        <v>204</v>
      </c>
      <c r="C192" s="30">
        <f>SUM(C193)</f>
        <v>162950</v>
      </c>
      <c r="D192" s="29"/>
      <c r="E192" s="30">
        <f>SUM(E199+E200)</f>
        <v>2188</v>
      </c>
      <c r="F192" s="29"/>
      <c r="G192" s="27"/>
      <c r="H192" s="27"/>
      <c r="I192" s="27"/>
      <c r="J192" s="27"/>
      <c r="K192" s="27"/>
      <c r="L192" s="27">
        <f>SUM(C192+D192+E192)</f>
        <v>165138</v>
      </c>
      <c r="M192" s="29"/>
      <c r="N192" s="29"/>
    </row>
    <row r="193" spans="1:14" ht="12.75">
      <c r="A193" s="11">
        <v>3121</v>
      </c>
      <c r="B193" s="11" t="s">
        <v>218</v>
      </c>
      <c r="C193" s="30">
        <f>SUM(C194+C195+C196+C197+C198+C199+C200)</f>
        <v>162950</v>
      </c>
      <c r="D193" s="29"/>
      <c r="E193" s="30">
        <v>2188</v>
      </c>
      <c r="F193" s="29"/>
      <c r="G193" s="27"/>
      <c r="H193" s="27"/>
      <c r="I193" s="27"/>
      <c r="J193" s="27"/>
      <c r="K193" s="27"/>
      <c r="L193" s="27">
        <v>165138</v>
      </c>
      <c r="M193" s="29"/>
      <c r="N193" s="29"/>
    </row>
    <row r="194" spans="1:14" ht="12.75">
      <c r="A194" s="12">
        <v>31212</v>
      </c>
      <c r="B194" s="12" t="s">
        <v>219</v>
      </c>
      <c r="C194" s="28">
        <v>31118</v>
      </c>
      <c r="D194" s="29"/>
      <c r="E194" s="30"/>
      <c r="F194" s="29"/>
      <c r="G194" s="27"/>
      <c r="H194" s="27"/>
      <c r="I194" s="27"/>
      <c r="J194" s="27"/>
      <c r="K194" s="27"/>
      <c r="L194" s="28">
        <v>31118</v>
      </c>
      <c r="M194" s="29"/>
      <c r="N194" s="29"/>
    </row>
    <row r="195" spans="1:14" ht="12.75">
      <c r="A195" s="12">
        <v>31213</v>
      </c>
      <c r="B195" s="12" t="s">
        <v>220</v>
      </c>
      <c r="C195" s="28">
        <v>8000</v>
      </c>
      <c r="D195" s="29"/>
      <c r="E195" s="30"/>
      <c r="F195" s="29"/>
      <c r="G195" s="27"/>
      <c r="H195" s="27"/>
      <c r="I195" s="27"/>
      <c r="J195" s="27"/>
      <c r="K195" s="27"/>
      <c r="L195" s="28">
        <v>8000</v>
      </c>
      <c r="M195" s="29"/>
      <c r="N195" s="29"/>
    </row>
    <row r="196" spans="1:14" ht="12.75">
      <c r="A196" s="12">
        <v>31214</v>
      </c>
      <c r="B196" s="12" t="s">
        <v>221</v>
      </c>
      <c r="C196" s="30"/>
      <c r="D196" s="29"/>
      <c r="E196" s="30"/>
      <c r="F196" s="29"/>
      <c r="G196" s="27"/>
      <c r="H196" s="27"/>
      <c r="I196" s="27"/>
      <c r="J196" s="27"/>
      <c r="K196" s="27"/>
      <c r="L196" s="27"/>
      <c r="M196" s="29"/>
      <c r="N196" s="29"/>
    </row>
    <row r="197" spans="1:14" ht="12.75">
      <c r="A197" s="12">
        <v>31215</v>
      </c>
      <c r="B197" s="12" t="s">
        <v>222</v>
      </c>
      <c r="C197" s="28">
        <v>22169</v>
      </c>
      <c r="D197" s="29"/>
      <c r="E197" s="30"/>
      <c r="F197" s="29"/>
      <c r="G197" s="27"/>
      <c r="H197" s="27"/>
      <c r="I197" s="27"/>
      <c r="J197" s="27"/>
      <c r="K197" s="27"/>
      <c r="L197" s="28">
        <v>22169</v>
      </c>
      <c r="M197" s="29"/>
      <c r="N197" s="29"/>
    </row>
    <row r="198" spans="1:14" ht="12.75">
      <c r="A198" s="12">
        <v>31216</v>
      </c>
      <c r="B198" s="12" t="s">
        <v>223</v>
      </c>
      <c r="C198" s="28">
        <v>50000</v>
      </c>
      <c r="D198" s="29"/>
      <c r="E198" s="30"/>
      <c r="F198" s="29"/>
      <c r="G198" s="27"/>
      <c r="H198" s="27"/>
      <c r="I198" s="27"/>
      <c r="J198" s="27"/>
      <c r="K198" s="27"/>
      <c r="L198" s="28">
        <v>50000</v>
      </c>
      <c r="M198" s="29"/>
      <c r="N198" s="29"/>
    </row>
    <row r="199" spans="1:14" ht="12.75">
      <c r="A199" s="6">
        <v>31219</v>
      </c>
      <c r="B199" s="6" t="s">
        <v>29</v>
      </c>
      <c r="C199" s="29">
        <v>51663</v>
      </c>
      <c r="D199" s="29"/>
      <c r="E199" s="29"/>
      <c r="F199" s="29"/>
      <c r="G199" s="27"/>
      <c r="H199" s="27"/>
      <c r="I199" s="27"/>
      <c r="J199" s="27"/>
      <c r="K199" s="27"/>
      <c r="L199" s="28">
        <f>SUM(C199+E199+G199+H199+I199+J199+K199)</f>
        <v>51663</v>
      </c>
      <c r="M199" s="29"/>
      <c r="N199" s="29"/>
    </row>
    <row r="200" spans="1:14" ht="12.75">
      <c r="A200" s="6">
        <v>31219</v>
      </c>
      <c r="B200" s="6" t="s">
        <v>161</v>
      </c>
      <c r="C200" s="29"/>
      <c r="D200" s="29"/>
      <c r="E200" s="29">
        <v>2188</v>
      </c>
      <c r="F200" s="29"/>
      <c r="G200" s="27"/>
      <c r="H200" s="27"/>
      <c r="I200" s="27"/>
      <c r="J200" s="27"/>
      <c r="K200" s="27"/>
      <c r="L200" s="28">
        <f>SUM(C200+E200+G200+H200+I200+J200+K200)</f>
        <v>2188</v>
      </c>
      <c r="M200" s="29"/>
      <c r="N200" s="29"/>
    </row>
    <row r="201" spans="1:14" ht="12.75">
      <c r="A201" s="11">
        <v>313</v>
      </c>
      <c r="B201" s="11" t="s">
        <v>205</v>
      </c>
      <c r="C201" s="30">
        <f>SUM(C202+C203)</f>
        <v>602293</v>
      </c>
      <c r="D201" s="29"/>
      <c r="E201" s="30">
        <f>SUM(E202+E203)</f>
        <v>3763</v>
      </c>
      <c r="F201" s="29"/>
      <c r="G201" s="27"/>
      <c r="H201" s="27"/>
      <c r="I201" s="27"/>
      <c r="J201" s="27"/>
      <c r="K201" s="27"/>
      <c r="L201" s="27">
        <f>SUM(C201+E201)</f>
        <v>606056</v>
      </c>
      <c r="M201" s="29"/>
      <c r="N201" s="29"/>
    </row>
    <row r="202" spans="1:14" ht="12.75">
      <c r="A202" s="6">
        <v>31321</v>
      </c>
      <c r="B202" s="6" t="s">
        <v>30</v>
      </c>
      <c r="C202" s="29">
        <v>542764</v>
      </c>
      <c r="D202" s="29"/>
      <c r="E202" s="29">
        <v>3391</v>
      </c>
      <c r="F202" s="29"/>
      <c r="G202" s="27"/>
      <c r="H202" s="27"/>
      <c r="I202" s="27"/>
      <c r="J202" s="27"/>
      <c r="K202" s="27"/>
      <c r="L202" s="28">
        <f>SUM(C202+E202+G202+H202+I202+J202+K202)</f>
        <v>546155</v>
      </c>
      <c r="M202" s="29"/>
      <c r="N202" s="29"/>
    </row>
    <row r="203" spans="1:14" ht="12.75">
      <c r="A203" s="6">
        <v>31332</v>
      </c>
      <c r="B203" s="6" t="s">
        <v>31</v>
      </c>
      <c r="C203" s="29">
        <v>59529</v>
      </c>
      <c r="D203" s="29"/>
      <c r="E203" s="29">
        <v>372</v>
      </c>
      <c r="F203" s="29"/>
      <c r="G203" s="27"/>
      <c r="H203" s="27"/>
      <c r="I203" s="27"/>
      <c r="J203" s="27"/>
      <c r="K203" s="27"/>
      <c r="L203" s="28">
        <f>SUM(C203+E203+G203+H203+I203+J203+K203)</f>
        <v>59901</v>
      </c>
      <c r="M203" s="29"/>
      <c r="N203" s="29"/>
    </row>
    <row r="204" spans="1:14" ht="12.75">
      <c r="A204" s="10">
        <v>32</v>
      </c>
      <c r="B204" s="10" t="s">
        <v>32</v>
      </c>
      <c r="C204" s="27">
        <f>SUM(C205+C210+C222+C239)</f>
        <v>15794</v>
      </c>
      <c r="D204" s="27">
        <f>SUM(D205+D210+D222+D239)</f>
        <v>635113</v>
      </c>
      <c r="E204" s="27">
        <f>SUM(E205+E210+E222-E239)</f>
        <v>8831</v>
      </c>
      <c r="F204" s="27">
        <f>SUM(F206:F254)</f>
        <v>0</v>
      </c>
      <c r="G204" s="27">
        <f>SUM(G205+G210+G222+G239)</f>
        <v>48500</v>
      </c>
      <c r="H204" s="27">
        <f>SUM(H205+H210+H222+H239)</f>
        <v>99520</v>
      </c>
      <c r="I204" s="27"/>
      <c r="J204" s="27"/>
      <c r="K204" s="27">
        <f>SUM(K206:K254)</f>
        <v>0</v>
      </c>
      <c r="L204" s="27">
        <f>SUM(L205+L210+L222+L239)</f>
        <v>807758</v>
      </c>
      <c r="M204" s="27">
        <v>705213</v>
      </c>
      <c r="N204" s="27">
        <v>705213</v>
      </c>
    </row>
    <row r="205" spans="1:14" ht="12.75">
      <c r="A205" s="10">
        <v>321</v>
      </c>
      <c r="B205" s="10" t="s">
        <v>206</v>
      </c>
      <c r="C205" s="27">
        <f>SUM(C206+C207+C208+C209)</f>
        <v>4000</v>
      </c>
      <c r="D205" s="27">
        <v>318300</v>
      </c>
      <c r="E205" s="27">
        <f>SUM(E206+E207+E208+E209)</f>
        <v>7231</v>
      </c>
      <c r="F205" s="27"/>
      <c r="G205" s="27">
        <f>SUM(G206+G207+G208+G209)</f>
        <v>13450</v>
      </c>
      <c r="H205" s="27">
        <f>SUM(H206+H207+H208+H209)</f>
        <v>12000</v>
      </c>
      <c r="I205" s="27"/>
      <c r="J205" s="27"/>
      <c r="K205" s="27"/>
      <c r="L205" s="27">
        <f>SUM(L206+L207+L208+L209)</f>
        <v>354981</v>
      </c>
      <c r="M205" s="27"/>
      <c r="N205" s="27"/>
    </row>
    <row r="206" spans="1:14" ht="12.75">
      <c r="A206" s="6">
        <v>32119</v>
      </c>
      <c r="B206" s="6" t="s">
        <v>96</v>
      </c>
      <c r="C206" s="28">
        <v>4000</v>
      </c>
      <c r="D206" s="28"/>
      <c r="E206" s="28">
        <v>2740</v>
      </c>
      <c r="F206" s="28"/>
      <c r="G206" s="28">
        <v>13450</v>
      </c>
      <c r="H206" s="28">
        <v>6500</v>
      </c>
      <c r="I206" s="28"/>
      <c r="J206" s="28"/>
      <c r="K206" s="28"/>
      <c r="L206" s="28">
        <f>SUM(C206+D206+E206+F206+G206+H206+I206+J206+K206)</f>
        <v>26690</v>
      </c>
      <c r="M206" s="29"/>
      <c r="N206" s="29"/>
    </row>
    <row r="207" spans="1:14" ht="12.75">
      <c r="A207" s="6">
        <v>32121</v>
      </c>
      <c r="B207" s="6" t="s">
        <v>81</v>
      </c>
      <c r="C207" s="28"/>
      <c r="D207" s="28">
        <v>318300</v>
      </c>
      <c r="E207" s="28">
        <v>4491</v>
      </c>
      <c r="F207" s="28"/>
      <c r="G207" s="28"/>
      <c r="H207" s="28"/>
      <c r="I207" s="28"/>
      <c r="J207" s="28"/>
      <c r="K207" s="28"/>
      <c r="L207" s="28">
        <f>SUM(D207+E207)</f>
        <v>322791</v>
      </c>
      <c r="M207" s="29"/>
      <c r="N207" s="29"/>
    </row>
    <row r="208" spans="1:14" ht="12.75">
      <c r="A208" s="6">
        <v>32131</v>
      </c>
      <c r="B208" s="6" t="s">
        <v>33</v>
      </c>
      <c r="C208" s="28"/>
      <c r="D208" s="28"/>
      <c r="E208" s="28"/>
      <c r="F208" s="28"/>
      <c r="G208" s="28"/>
      <c r="H208" s="28">
        <v>5500</v>
      </c>
      <c r="I208" s="28"/>
      <c r="J208" s="28"/>
      <c r="K208" s="28"/>
      <c r="L208" s="28">
        <v>5500</v>
      </c>
      <c r="M208" s="29"/>
      <c r="N208" s="29"/>
    </row>
    <row r="209" spans="1:14" ht="12.75">
      <c r="A209" s="6">
        <v>32149</v>
      </c>
      <c r="B209" s="6" t="s">
        <v>34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7">
        <f>SUM(C209+E209+G209+H209+I209+J209+K209)</f>
        <v>0</v>
      </c>
      <c r="M209" s="29"/>
      <c r="N209" s="29"/>
    </row>
    <row r="210" spans="1:14" ht="12.75">
      <c r="A210" s="11">
        <v>322</v>
      </c>
      <c r="B210" s="11" t="s">
        <v>198</v>
      </c>
      <c r="C210" s="30">
        <f>SUM(C211+C212+C213+C214+C215+C216+C217+C218+C219+C220+C221)</f>
        <v>0</v>
      </c>
      <c r="D210" s="30">
        <f>SUM(D211+D212+D213+D214+D215+D216+D217+D218+D219+D220+D221)</f>
        <v>169000</v>
      </c>
      <c r="E210" s="30">
        <f>SUM(E211+E212+E213+E214+E215+E216+E217+E218+E219+E220+E221)</f>
        <v>1600</v>
      </c>
      <c r="F210" s="28"/>
      <c r="G210" s="28"/>
      <c r="H210" s="30">
        <v>64500</v>
      </c>
      <c r="I210" s="28"/>
      <c r="J210" s="28"/>
      <c r="K210" s="28"/>
      <c r="L210" s="27">
        <f>SUM(D210+E210+H210)</f>
        <v>235100</v>
      </c>
      <c r="M210" s="29"/>
      <c r="N210" s="29"/>
    </row>
    <row r="211" spans="1:14" ht="12.75">
      <c r="A211" s="6">
        <v>32211</v>
      </c>
      <c r="B211" s="6" t="s">
        <v>37</v>
      </c>
      <c r="C211" s="28"/>
      <c r="D211" s="28"/>
      <c r="E211" s="28"/>
      <c r="F211" s="28"/>
      <c r="G211" s="28"/>
      <c r="H211" s="28">
        <v>9000</v>
      </c>
      <c r="I211" s="28"/>
      <c r="J211" s="28"/>
      <c r="K211" s="28"/>
      <c r="L211" s="28">
        <v>9000</v>
      </c>
      <c r="M211" s="29"/>
      <c r="N211" s="29"/>
    </row>
    <row r="212" spans="1:14" ht="12.75">
      <c r="A212" s="6">
        <v>32219</v>
      </c>
      <c r="B212" s="6" t="s">
        <v>95</v>
      </c>
      <c r="C212" s="28"/>
      <c r="D212" s="28"/>
      <c r="E212" s="28">
        <v>100</v>
      </c>
      <c r="F212" s="28"/>
      <c r="G212" s="28"/>
      <c r="H212" s="28">
        <v>40000</v>
      </c>
      <c r="I212" s="28"/>
      <c r="J212" s="28"/>
      <c r="K212" s="28"/>
      <c r="L212" s="28">
        <f>SUM(D212+E212+H212)</f>
        <v>40100</v>
      </c>
      <c r="M212" s="29"/>
      <c r="N212" s="29"/>
    </row>
    <row r="213" spans="1:14" ht="12.75">
      <c r="A213" s="6">
        <v>32229</v>
      </c>
      <c r="B213" s="6" t="s">
        <v>38</v>
      </c>
      <c r="C213" s="28"/>
      <c r="D213" s="28"/>
      <c r="E213" s="28">
        <v>1500</v>
      </c>
      <c r="F213" s="28"/>
      <c r="G213" s="28"/>
      <c r="H213" s="28">
        <v>0</v>
      </c>
      <c r="I213" s="28"/>
      <c r="J213" s="28"/>
      <c r="K213" s="28"/>
      <c r="L213" s="28">
        <v>1500</v>
      </c>
      <c r="M213" s="29"/>
      <c r="N213" s="29"/>
    </row>
    <row r="214" spans="1:14" ht="12.75">
      <c r="A214" s="6">
        <v>32231</v>
      </c>
      <c r="B214" s="6" t="s">
        <v>39</v>
      </c>
      <c r="C214" s="28"/>
      <c r="D214" s="28">
        <v>47000</v>
      </c>
      <c r="E214" s="28"/>
      <c r="F214" s="28"/>
      <c r="G214" s="28"/>
      <c r="H214" s="28">
        <v>4000</v>
      </c>
      <c r="I214" s="28"/>
      <c r="J214" s="28"/>
      <c r="K214" s="28"/>
      <c r="L214" s="28">
        <v>51000</v>
      </c>
      <c r="M214" s="29"/>
      <c r="N214" s="29"/>
    </row>
    <row r="215" spans="1:14" ht="12.75">
      <c r="A215" s="6">
        <v>32233</v>
      </c>
      <c r="B215" s="6" t="s">
        <v>40</v>
      </c>
      <c r="C215" s="28"/>
      <c r="D215" s="28">
        <v>122000</v>
      </c>
      <c r="E215" s="28"/>
      <c r="F215" s="28"/>
      <c r="G215" s="28"/>
      <c r="H215" s="28"/>
      <c r="I215" s="28"/>
      <c r="J215" s="28"/>
      <c r="K215" s="28"/>
      <c r="L215" s="28">
        <v>122000</v>
      </c>
      <c r="M215" s="29"/>
      <c r="N215" s="29"/>
    </row>
    <row r="216" spans="1:14" ht="12.75">
      <c r="A216" s="6">
        <v>32234</v>
      </c>
      <c r="B216" s="6" t="s">
        <v>41</v>
      </c>
      <c r="C216" s="28"/>
      <c r="D216" s="28"/>
      <c r="E216" s="28"/>
      <c r="F216" s="28"/>
      <c r="G216" s="28"/>
      <c r="H216" s="28">
        <v>3500</v>
      </c>
      <c r="I216" s="28"/>
      <c r="J216" s="28"/>
      <c r="K216" s="28"/>
      <c r="L216" s="28">
        <v>3500</v>
      </c>
      <c r="M216" s="29"/>
      <c r="N216" s="29"/>
    </row>
    <row r="217" spans="1:14" ht="12.75">
      <c r="A217" s="6">
        <v>32239</v>
      </c>
      <c r="B217" s="6" t="s">
        <v>42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7">
        <f>SUM(C217+E217+G217+H217+I217+J217+K217)</f>
        <v>0</v>
      </c>
      <c r="M217" s="29"/>
      <c r="N217" s="29"/>
    </row>
    <row r="218" spans="1:14" ht="12.75">
      <c r="A218" s="6">
        <v>32244</v>
      </c>
      <c r="B218" s="6" t="s">
        <v>82</v>
      </c>
      <c r="C218" s="28"/>
      <c r="D218" s="28"/>
      <c r="E218" s="28"/>
      <c r="F218" s="28"/>
      <c r="G218" s="28"/>
      <c r="H218" s="28">
        <v>8000</v>
      </c>
      <c r="I218" s="28"/>
      <c r="J218" s="28"/>
      <c r="K218" s="28"/>
      <c r="L218" s="28">
        <v>8000</v>
      </c>
      <c r="M218" s="29"/>
      <c r="N218" s="29"/>
    </row>
    <row r="219" spans="1:14" ht="12.75">
      <c r="A219" s="6">
        <v>32251</v>
      </c>
      <c r="B219" s="6" t="s">
        <v>43</v>
      </c>
      <c r="C219" s="28"/>
      <c r="D219" s="28"/>
      <c r="E219" s="28"/>
      <c r="F219" s="28"/>
      <c r="G219" s="28"/>
      <c r="H219" s="28">
        <v>0</v>
      </c>
      <c r="I219" s="28"/>
      <c r="J219" s="28"/>
      <c r="K219" s="28"/>
      <c r="L219" s="28"/>
      <c r="M219" s="29"/>
      <c r="N219" s="29"/>
    </row>
    <row r="220" spans="1:14" ht="12.75">
      <c r="A220" s="6">
        <v>32252</v>
      </c>
      <c r="B220" s="6" t="s">
        <v>44</v>
      </c>
      <c r="C220" s="28"/>
      <c r="D220" s="28"/>
      <c r="E220" s="28"/>
      <c r="F220" s="28"/>
      <c r="G220" s="28"/>
      <c r="H220" s="28"/>
      <c r="I220" s="28"/>
      <c r="J220" s="28"/>
      <c r="K220" s="28"/>
      <c r="L220" s="27">
        <f>SUM(C220+E220+G220+H220+I220+J220+K220)</f>
        <v>0</v>
      </c>
      <c r="M220" s="29"/>
      <c r="N220" s="29"/>
    </row>
    <row r="221" spans="1:14" ht="12.75">
      <c r="A221" s="6">
        <v>32271</v>
      </c>
      <c r="B221" s="6" t="s">
        <v>83</v>
      </c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9"/>
      <c r="N221" s="29"/>
    </row>
    <row r="222" spans="1:14" ht="12.75">
      <c r="A222" s="11">
        <v>323</v>
      </c>
      <c r="B222" s="11" t="s">
        <v>199</v>
      </c>
      <c r="C222" s="28"/>
      <c r="D222" s="30">
        <f>SUM(D223+D224+D225+D226+D227+D228+D229+D230+D231+D232+D233+D234+D235+D236+D237+D238)</f>
        <v>133613</v>
      </c>
      <c r="E222" s="28"/>
      <c r="F222" s="28"/>
      <c r="G222" s="30">
        <f>SUM(G223+G224+G225+G226+G227+G228+G229+G230+G231+G232+G233+G234+G235+G236+G237)</f>
        <v>26050</v>
      </c>
      <c r="H222" s="30">
        <f>SUM(H223+H224+H2131+H226+H227+H228+H229+H230+H231+H232+H233++H234+H235+H236+H237+H238)</f>
        <v>23020</v>
      </c>
      <c r="I222" s="28"/>
      <c r="J222" s="30"/>
      <c r="K222" s="28"/>
      <c r="L222" s="27">
        <f>SUM(L223+L224+L225+L226+L227+L228+L229+L230+L231+L232+L233+L234+L235+L236+L237+L238)</f>
        <v>182683</v>
      </c>
      <c r="M222" s="29"/>
      <c r="N222" s="29"/>
    </row>
    <row r="223" spans="1:14" ht="12.75">
      <c r="A223" s="6">
        <v>32311</v>
      </c>
      <c r="B223" s="6" t="s">
        <v>84</v>
      </c>
      <c r="C223" s="28"/>
      <c r="D223" s="28">
        <v>6000</v>
      </c>
      <c r="E223" s="28"/>
      <c r="F223" s="28"/>
      <c r="G223" s="28"/>
      <c r="H223" s="28"/>
      <c r="I223" s="28"/>
      <c r="J223" s="28"/>
      <c r="K223" s="28"/>
      <c r="L223" s="28">
        <v>6000</v>
      </c>
      <c r="M223" s="29"/>
      <c r="N223" s="29"/>
    </row>
    <row r="224" spans="1:14" ht="12.75">
      <c r="A224" s="6">
        <v>32313</v>
      </c>
      <c r="B224" s="6" t="s">
        <v>45</v>
      </c>
      <c r="C224" s="28"/>
      <c r="D224" s="28">
        <v>1500</v>
      </c>
      <c r="E224" s="28"/>
      <c r="F224" s="28"/>
      <c r="G224" s="28"/>
      <c r="H224" s="28"/>
      <c r="I224" s="28"/>
      <c r="J224" s="28"/>
      <c r="K224" s="28"/>
      <c r="L224" s="28">
        <v>1500</v>
      </c>
      <c r="M224" s="29"/>
      <c r="N224" s="29"/>
    </row>
    <row r="225" spans="1:14" ht="12.75">
      <c r="A225" s="6">
        <v>32319</v>
      </c>
      <c r="B225" s="6" t="s">
        <v>46</v>
      </c>
      <c r="C225" s="28"/>
      <c r="D225" s="28"/>
      <c r="E225" s="28"/>
      <c r="F225" s="28"/>
      <c r="G225" s="28">
        <v>19000</v>
      </c>
      <c r="H225" s="28"/>
      <c r="I225" s="28"/>
      <c r="J225" s="28"/>
      <c r="K225" s="28"/>
      <c r="L225" s="28">
        <f>SUM(C225+E225+G225+H225+I225+J225+K225)</f>
        <v>19000</v>
      </c>
      <c r="M225" s="29"/>
      <c r="N225" s="29"/>
    </row>
    <row r="226" spans="1:14" ht="12.75">
      <c r="A226" s="6">
        <v>32329</v>
      </c>
      <c r="B226" s="6" t="s">
        <v>47</v>
      </c>
      <c r="C226" s="28"/>
      <c r="D226" s="28">
        <v>80000</v>
      </c>
      <c r="E226" s="28"/>
      <c r="F226" s="28"/>
      <c r="G226" s="28"/>
      <c r="H226" s="28">
        <v>8000</v>
      </c>
      <c r="I226" s="28"/>
      <c r="J226" s="28"/>
      <c r="K226" s="28"/>
      <c r="L226" s="28">
        <v>88000</v>
      </c>
      <c r="M226" s="29"/>
      <c r="N226" s="29"/>
    </row>
    <row r="227" spans="1:14" ht="12.75">
      <c r="A227" s="6">
        <v>32339</v>
      </c>
      <c r="B227" s="6" t="s">
        <v>48</v>
      </c>
      <c r="C227" s="28"/>
      <c r="D227" s="28"/>
      <c r="E227" s="28"/>
      <c r="F227" s="28"/>
      <c r="G227" s="28"/>
      <c r="H227" s="28">
        <v>3300</v>
      </c>
      <c r="I227" s="28"/>
      <c r="J227" s="28"/>
      <c r="K227" s="28"/>
      <c r="L227" s="28">
        <v>3300</v>
      </c>
      <c r="M227" s="29"/>
      <c r="N227" s="29"/>
    </row>
    <row r="228" spans="1:14" ht="12.75">
      <c r="A228" s="6">
        <v>32349</v>
      </c>
      <c r="B228" s="6" t="s">
        <v>49</v>
      </c>
      <c r="C228" s="28"/>
      <c r="D228" s="28">
        <v>33000</v>
      </c>
      <c r="E228" s="28"/>
      <c r="F228" s="28"/>
      <c r="G228" s="28"/>
      <c r="H228" s="28"/>
      <c r="I228" s="28"/>
      <c r="J228" s="28"/>
      <c r="K228" s="28"/>
      <c r="L228" s="28">
        <v>33000</v>
      </c>
      <c r="M228" s="29"/>
      <c r="N228" s="29"/>
    </row>
    <row r="229" spans="1:14" ht="12.75">
      <c r="A229" s="6">
        <v>32359</v>
      </c>
      <c r="B229" s="6" t="s">
        <v>50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7">
        <f>SUM(C229+E229+G229+H229+I229+J229+K229)</f>
        <v>0</v>
      </c>
      <c r="M229" s="29"/>
      <c r="N229" s="29"/>
    </row>
    <row r="230" spans="1:14" ht="12.75">
      <c r="A230" s="6">
        <v>32361</v>
      </c>
      <c r="B230" s="6" t="s">
        <v>51</v>
      </c>
      <c r="C230" s="28"/>
      <c r="D230" s="28">
        <v>6613</v>
      </c>
      <c r="E230" s="28"/>
      <c r="F230" s="28"/>
      <c r="G230" s="28"/>
      <c r="H230" s="28">
        <v>2500</v>
      </c>
      <c r="I230" s="28"/>
      <c r="J230" s="28"/>
      <c r="K230" s="28"/>
      <c r="L230" s="28">
        <v>9113</v>
      </c>
      <c r="M230" s="29"/>
      <c r="N230" s="29"/>
    </row>
    <row r="231" spans="1:14" ht="12.75">
      <c r="A231" s="6">
        <v>32369</v>
      </c>
      <c r="B231" s="6" t="s">
        <v>52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7">
        <f>SUM(C231+E231+G231+H231+I231+J231+K231)</f>
        <v>0</v>
      </c>
      <c r="M231" s="29"/>
      <c r="N231" s="29"/>
    </row>
    <row r="232" spans="1:14" ht="12.75">
      <c r="A232" s="6">
        <v>32371</v>
      </c>
      <c r="B232" s="6" t="s">
        <v>53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7">
        <f>SUM(C232+E232+G232+H232+I232+J232+K232)</f>
        <v>0</v>
      </c>
      <c r="M232" s="29"/>
      <c r="N232" s="29"/>
    </row>
    <row r="233" spans="1:14" ht="12.75">
      <c r="A233" s="6">
        <v>32372</v>
      </c>
      <c r="B233" s="6" t="s">
        <v>54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7">
        <f>SUM(C233+E233+G233+H233+I233+J233+K233)</f>
        <v>0</v>
      </c>
      <c r="M233" s="29"/>
      <c r="N233" s="29"/>
    </row>
    <row r="234" spans="1:14" ht="12.75">
      <c r="A234" s="6">
        <v>32379</v>
      </c>
      <c r="B234" s="6" t="s">
        <v>55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7">
        <f>SUM(C234+E234+G234+H234+I234+J234+K234)</f>
        <v>0</v>
      </c>
      <c r="M234" s="29"/>
      <c r="N234" s="29"/>
    </row>
    <row r="235" spans="1:14" ht="12.75">
      <c r="A235" s="6">
        <v>32389</v>
      </c>
      <c r="B235" s="6" t="s">
        <v>56</v>
      </c>
      <c r="C235" s="28"/>
      <c r="D235" s="28">
        <v>6500</v>
      </c>
      <c r="E235" s="28"/>
      <c r="F235" s="28"/>
      <c r="G235" s="28"/>
      <c r="H235" s="28">
        <v>2000</v>
      </c>
      <c r="I235" s="28"/>
      <c r="J235" s="28"/>
      <c r="K235" s="28"/>
      <c r="L235" s="28">
        <v>8500</v>
      </c>
      <c r="M235" s="29"/>
      <c r="N235" s="29"/>
    </row>
    <row r="236" spans="1:14" ht="12.75">
      <c r="A236" s="6">
        <v>32391</v>
      </c>
      <c r="B236" s="6" t="s">
        <v>57</v>
      </c>
      <c r="C236" s="28"/>
      <c r="D236" s="28">
        <v>0</v>
      </c>
      <c r="E236" s="28"/>
      <c r="F236" s="28"/>
      <c r="G236" s="28"/>
      <c r="H236" s="28">
        <v>200</v>
      </c>
      <c r="I236" s="28"/>
      <c r="J236" s="28"/>
      <c r="K236" s="28"/>
      <c r="L236" s="28">
        <v>200</v>
      </c>
      <c r="M236" s="29"/>
      <c r="N236" s="29"/>
    </row>
    <row r="237" spans="1:14" ht="12.75">
      <c r="A237" s="6">
        <v>32399</v>
      </c>
      <c r="B237" s="6" t="s">
        <v>58</v>
      </c>
      <c r="C237" s="28"/>
      <c r="D237" s="28">
        <v>0</v>
      </c>
      <c r="E237" s="28"/>
      <c r="F237" s="28"/>
      <c r="G237" s="28">
        <v>7050</v>
      </c>
      <c r="H237" s="28">
        <v>7020</v>
      </c>
      <c r="I237" s="28"/>
      <c r="J237" s="28"/>
      <c r="K237" s="28"/>
      <c r="L237" s="28">
        <f>SUM(D237+G237+H237)</f>
        <v>14070</v>
      </c>
      <c r="M237" s="29"/>
      <c r="N237" s="29"/>
    </row>
    <row r="238" spans="1:14" ht="12.75">
      <c r="A238" s="6">
        <v>32412</v>
      </c>
      <c r="B238" s="6" t="s">
        <v>85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7">
        <f>SUM(C238+E238+G238+H238+I238+J238+K238)</f>
        <v>0</v>
      </c>
      <c r="M238" s="29"/>
      <c r="N238" s="29"/>
    </row>
    <row r="239" spans="1:14" ht="12.75">
      <c r="A239" s="11">
        <v>329</v>
      </c>
      <c r="B239" s="11" t="s">
        <v>207</v>
      </c>
      <c r="C239" s="30">
        <f>SUM(C240+C241+C242+C243+C244+C245)</f>
        <v>11794</v>
      </c>
      <c r="D239" s="30">
        <f>SUM(D240+D241+D242+D243+D244)</f>
        <v>14200</v>
      </c>
      <c r="E239" s="28"/>
      <c r="F239" s="28"/>
      <c r="G239" s="30">
        <f>SUM(G240+G241+G242+G243+G244+G245)</f>
        <v>9000</v>
      </c>
      <c r="H239" s="28"/>
      <c r="I239" s="28"/>
      <c r="J239" s="28"/>
      <c r="K239" s="28"/>
      <c r="L239" s="27">
        <f>SUM(L240+L241+L242+L243+L244+L245)</f>
        <v>34994</v>
      </c>
      <c r="M239" s="29"/>
      <c r="N239" s="29"/>
    </row>
    <row r="240" spans="1:14" ht="12.75">
      <c r="A240" s="6">
        <v>32922</v>
      </c>
      <c r="B240" s="6" t="s">
        <v>59</v>
      </c>
      <c r="C240" s="28"/>
      <c r="D240" s="28">
        <v>14200</v>
      </c>
      <c r="E240" s="28"/>
      <c r="F240" s="28"/>
      <c r="G240" s="28"/>
      <c r="H240" s="28"/>
      <c r="I240" s="28"/>
      <c r="J240" s="28"/>
      <c r="K240" s="28"/>
      <c r="L240" s="28">
        <v>14200</v>
      </c>
      <c r="M240" s="29"/>
      <c r="N240" s="29"/>
    </row>
    <row r="241" spans="1:14" ht="12.75">
      <c r="A241" s="6">
        <v>32923</v>
      </c>
      <c r="B241" s="6" t="s">
        <v>86</v>
      </c>
      <c r="C241" s="28"/>
      <c r="D241" s="28"/>
      <c r="E241" s="28"/>
      <c r="F241" s="28"/>
      <c r="G241" s="28"/>
      <c r="H241" s="28"/>
      <c r="I241" s="28"/>
      <c r="J241" s="28"/>
      <c r="K241" s="28"/>
      <c r="L241" s="27">
        <f>SUM(C241+E241+G241+H241+I241+J241+K241)</f>
        <v>0</v>
      </c>
      <c r="M241" s="29"/>
      <c r="N241" s="29"/>
    </row>
    <row r="242" spans="1:14" ht="12.75">
      <c r="A242" s="6">
        <v>32931</v>
      </c>
      <c r="B242" s="6" t="s">
        <v>60</v>
      </c>
      <c r="C242" s="28"/>
      <c r="D242" s="28"/>
      <c r="E242" s="28"/>
      <c r="F242" s="28"/>
      <c r="G242" s="28"/>
      <c r="H242" s="28"/>
      <c r="I242" s="28"/>
      <c r="J242" s="28"/>
      <c r="K242" s="28"/>
      <c r="L242" s="27">
        <f>SUM(C242+E242+G242+H242+I242+J242+K242)</f>
        <v>0</v>
      </c>
      <c r="M242" s="29"/>
      <c r="N242" s="29"/>
    </row>
    <row r="243" spans="1:14" ht="12.75">
      <c r="A243" s="6">
        <v>32941</v>
      </c>
      <c r="B243" s="6" t="s">
        <v>61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9"/>
      <c r="N243" s="29"/>
    </row>
    <row r="244" spans="1:14" ht="12.75">
      <c r="A244" s="6">
        <v>32952</v>
      </c>
      <c r="B244" s="6" t="s">
        <v>87</v>
      </c>
      <c r="C244" s="28">
        <v>11794</v>
      </c>
      <c r="D244" s="28"/>
      <c r="E244" s="28"/>
      <c r="F244" s="28"/>
      <c r="G244" s="28"/>
      <c r="H244" s="28"/>
      <c r="I244" s="28"/>
      <c r="J244" s="28"/>
      <c r="K244" s="28"/>
      <c r="L244" s="28">
        <f>SUM(C244+D244+E244)</f>
        <v>11794</v>
      </c>
      <c r="M244" s="29"/>
      <c r="N244" s="29"/>
    </row>
    <row r="245" spans="1:14" ht="12.75">
      <c r="A245" s="6">
        <v>32999</v>
      </c>
      <c r="B245" s="6" t="s">
        <v>62</v>
      </c>
      <c r="C245" s="28"/>
      <c r="D245" s="28"/>
      <c r="E245" s="28"/>
      <c r="F245" s="28"/>
      <c r="G245" s="28">
        <v>9000</v>
      </c>
      <c r="H245" s="28"/>
      <c r="I245" s="28"/>
      <c r="J245" s="28"/>
      <c r="K245" s="28"/>
      <c r="L245" s="28">
        <f aca="true" t="shared" si="13" ref="L245:L254">SUM(C245+E245+G245+H245+I245+J245+K245)</f>
        <v>9000</v>
      </c>
      <c r="M245" s="29"/>
      <c r="N245" s="29"/>
    </row>
    <row r="246" spans="1:14" ht="12.75">
      <c r="A246" s="6">
        <v>36911</v>
      </c>
      <c r="B246" s="6" t="s">
        <v>178</v>
      </c>
      <c r="C246" s="28"/>
      <c r="D246" s="28"/>
      <c r="E246" s="28"/>
      <c r="F246" s="28"/>
      <c r="G246" s="28"/>
      <c r="H246" s="28"/>
      <c r="I246" s="28"/>
      <c r="J246" s="28"/>
      <c r="K246" s="28"/>
      <c r="L246" s="27">
        <f t="shared" si="13"/>
        <v>0</v>
      </c>
      <c r="M246" s="29"/>
      <c r="N246" s="29"/>
    </row>
    <row r="247" spans="1:14" ht="12.75">
      <c r="A247" s="6">
        <v>36921</v>
      </c>
      <c r="B247" s="6" t="s">
        <v>179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7">
        <f t="shared" si="13"/>
        <v>0</v>
      </c>
      <c r="M247" s="29"/>
      <c r="N247" s="29"/>
    </row>
    <row r="248" spans="1:14" ht="12.75">
      <c r="A248" s="6">
        <v>36931</v>
      </c>
      <c r="B248" s="6" t="s">
        <v>180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7">
        <f t="shared" si="13"/>
        <v>0</v>
      </c>
      <c r="M248" s="29"/>
      <c r="N248" s="29"/>
    </row>
    <row r="249" spans="1:14" ht="12.75">
      <c r="A249" s="6">
        <v>36941</v>
      </c>
      <c r="B249" s="6" t="s">
        <v>181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7">
        <f t="shared" si="13"/>
        <v>0</v>
      </c>
      <c r="M249" s="29"/>
      <c r="N249" s="29"/>
    </row>
    <row r="250" spans="1:14" ht="12.75">
      <c r="A250" s="6">
        <v>37151</v>
      </c>
      <c r="B250" s="6" t="s">
        <v>182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7">
        <f t="shared" si="13"/>
        <v>0</v>
      </c>
      <c r="M250" s="29"/>
      <c r="N250" s="29"/>
    </row>
    <row r="251" spans="1:14" ht="12.75">
      <c r="A251" s="6">
        <v>37231</v>
      </c>
      <c r="B251" s="6" t="s">
        <v>183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7">
        <f t="shared" si="13"/>
        <v>0</v>
      </c>
      <c r="M251" s="29"/>
      <c r="N251" s="29"/>
    </row>
    <row r="252" spans="1:14" ht="12.75">
      <c r="A252" s="6">
        <v>38131</v>
      </c>
      <c r="B252" s="6" t="s">
        <v>184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7">
        <f t="shared" si="13"/>
        <v>0</v>
      </c>
      <c r="M252" s="29"/>
      <c r="N252" s="29"/>
    </row>
    <row r="253" spans="1:14" ht="12.75">
      <c r="A253" s="6">
        <v>38231</v>
      </c>
      <c r="B253" s="6" t="s">
        <v>185</v>
      </c>
      <c r="C253" s="28"/>
      <c r="D253" s="28"/>
      <c r="E253" s="28"/>
      <c r="F253" s="28"/>
      <c r="G253" s="28"/>
      <c r="H253" s="28"/>
      <c r="I253" s="28"/>
      <c r="J253" s="28"/>
      <c r="K253" s="28"/>
      <c r="L253" s="27">
        <f t="shared" si="13"/>
        <v>0</v>
      </c>
      <c r="M253" s="29"/>
      <c r="N253" s="29"/>
    </row>
    <row r="254" spans="1:14" ht="12.75">
      <c r="A254" s="6">
        <v>3864</v>
      </c>
      <c r="B254" s="6" t="s">
        <v>186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7">
        <f t="shared" si="13"/>
        <v>0</v>
      </c>
      <c r="M254" s="29"/>
      <c r="N254" s="29"/>
    </row>
    <row r="255" spans="1:14" ht="12.75">
      <c r="A255" s="10">
        <v>34</v>
      </c>
      <c r="B255" s="10" t="s">
        <v>63</v>
      </c>
      <c r="C255" s="27">
        <f>SUM(C256:C258)</f>
        <v>0</v>
      </c>
      <c r="D255" s="27">
        <v>4200</v>
      </c>
      <c r="E255" s="27">
        <f aca="true" t="shared" si="14" ref="E255:K255">SUM(E256:E258)</f>
        <v>0</v>
      </c>
      <c r="F255" s="27">
        <f>SUM(F256:F258)</f>
        <v>0</v>
      </c>
      <c r="G255" s="27">
        <f t="shared" si="14"/>
        <v>0</v>
      </c>
      <c r="H255" s="27">
        <f t="shared" si="14"/>
        <v>0</v>
      </c>
      <c r="I255" s="27">
        <f t="shared" si="14"/>
        <v>0</v>
      </c>
      <c r="J255" s="27">
        <f t="shared" si="14"/>
        <v>0</v>
      </c>
      <c r="K255" s="27">
        <f t="shared" si="14"/>
        <v>0</v>
      </c>
      <c r="L255" s="27">
        <v>4200</v>
      </c>
      <c r="M255" s="27">
        <v>4200</v>
      </c>
      <c r="N255" s="27">
        <v>4200</v>
      </c>
    </row>
    <row r="256" spans="1:14" ht="12.75">
      <c r="A256" s="6">
        <v>34311</v>
      </c>
      <c r="B256" s="6" t="s">
        <v>64</v>
      </c>
      <c r="C256" s="29"/>
      <c r="D256" s="29">
        <v>4200</v>
      </c>
      <c r="E256" s="29"/>
      <c r="F256" s="29"/>
      <c r="G256" s="29"/>
      <c r="H256" s="29"/>
      <c r="I256" s="29"/>
      <c r="J256" s="29"/>
      <c r="K256" s="29"/>
      <c r="L256" s="28">
        <v>4200</v>
      </c>
      <c r="M256" s="29"/>
      <c r="N256" s="29"/>
    </row>
    <row r="257" spans="1:14" ht="12.75">
      <c r="A257" s="6">
        <v>34339</v>
      </c>
      <c r="B257" s="6" t="s">
        <v>65</v>
      </c>
      <c r="C257" s="29"/>
      <c r="D257" s="29"/>
      <c r="E257" s="29"/>
      <c r="F257" s="29"/>
      <c r="G257" s="29"/>
      <c r="H257" s="29"/>
      <c r="I257" s="29"/>
      <c r="J257" s="29"/>
      <c r="K257" s="29"/>
      <c r="L257" s="27">
        <f>SUM(C257+E257+G257+H257+I257+J257+K257)</f>
        <v>0</v>
      </c>
      <c r="M257" s="29"/>
      <c r="N257" s="29"/>
    </row>
    <row r="258" spans="1:14" ht="12.75">
      <c r="A258" s="6">
        <v>34349</v>
      </c>
      <c r="B258" s="6" t="s">
        <v>88</v>
      </c>
      <c r="C258" s="29"/>
      <c r="D258" s="29"/>
      <c r="E258" s="29"/>
      <c r="F258" s="29"/>
      <c r="G258" s="29"/>
      <c r="H258" s="29"/>
      <c r="I258" s="29"/>
      <c r="J258" s="29"/>
      <c r="K258" s="29"/>
      <c r="L258" s="27">
        <f>SUM(C258+E258+G258+H258+I258+J258+K258)</f>
        <v>0</v>
      </c>
      <c r="M258" s="29"/>
      <c r="N258" s="29"/>
    </row>
    <row r="259" spans="1:14" ht="12.75">
      <c r="A259" s="10">
        <v>4</v>
      </c>
      <c r="B259" s="10" t="s">
        <v>120</v>
      </c>
      <c r="C259" s="27">
        <v>1000000</v>
      </c>
      <c r="D259" s="27">
        <v>30000</v>
      </c>
      <c r="E259" s="27">
        <f aca="true" t="shared" si="15" ref="E259:K259">SUM(E260:E260)</f>
        <v>0</v>
      </c>
      <c r="F259" s="27">
        <v>10000</v>
      </c>
      <c r="G259" s="27">
        <f t="shared" si="15"/>
        <v>0</v>
      </c>
      <c r="H259" s="27">
        <f>SUM(H262+H265)</f>
        <v>0</v>
      </c>
      <c r="I259" s="27">
        <f t="shared" si="15"/>
        <v>0</v>
      </c>
      <c r="J259" s="27">
        <f t="shared" si="15"/>
        <v>77100</v>
      </c>
      <c r="K259" s="27">
        <f t="shared" si="15"/>
        <v>0</v>
      </c>
      <c r="L259" s="27">
        <v>1117100</v>
      </c>
      <c r="M259" s="27">
        <v>64320</v>
      </c>
      <c r="N259" s="27">
        <v>59320</v>
      </c>
    </row>
    <row r="260" spans="1:14" ht="12.75">
      <c r="A260" s="10">
        <v>42</v>
      </c>
      <c r="B260" s="10" t="s">
        <v>121</v>
      </c>
      <c r="C260" s="27">
        <v>700000</v>
      </c>
      <c r="D260" s="27">
        <v>30000</v>
      </c>
      <c r="E260" s="27">
        <f aca="true" t="shared" si="16" ref="E260:K260">SUM(E261:E268)</f>
        <v>0</v>
      </c>
      <c r="F260" s="27">
        <v>10000</v>
      </c>
      <c r="G260" s="27">
        <f t="shared" si="16"/>
        <v>0</v>
      </c>
      <c r="H260" s="27">
        <f>SUM(H262+H265)</f>
        <v>0</v>
      </c>
      <c r="I260" s="27">
        <f t="shared" si="16"/>
        <v>0</v>
      </c>
      <c r="J260" s="27">
        <v>77100</v>
      </c>
      <c r="K260" s="27">
        <f t="shared" si="16"/>
        <v>0</v>
      </c>
      <c r="L260" s="27">
        <v>817100</v>
      </c>
      <c r="M260" s="27">
        <v>64320</v>
      </c>
      <c r="N260" s="27">
        <v>59320</v>
      </c>
    </row>
    <row r="261" spans="1:14" ht="12.75">
      <c r="A261" s="6">
        <v>42149</v>
      </c>
      <c r="B261" s="6" t="s">
        <v>122</v>
      </c>
      <c r="C261" s="29"/>
      <c r="D261" s="29"/>
      <c r="E261" s="29"/>
      <c r="F261" s="29"/>
      <c r="G261" s="29"/>
      <c r="H261" s="29"/>
      <c r="I261" s="29"/>
      <c r="J261" s="29"/>
      <c r="K261" s="29"/>
      <c r="L261" s="27">
        <f>SUM(C261+E261+G261+H261+I261+J261+K261)</f>
        <v>0</v>
      </c>
      <c r="M261" s="29"/>
      <c r="N261" s="29"/>
    </row>
    <row r="262" spans="1:14" ht="12.75">
      <c r="A262" s="11">
        <v>422</v>
      </c>
      <c r="B262" s="11" t="s">
        <v>212</v>
      </c>
      <c r="C262" s="30">
        <v>700000</v>
      </c>
      <c r="D262" s="30">
        <v>30000</v>
      </c>
      <c r="E262" s="29"/>
      <c r="F262" s="30">
        <f>SUM(F263)</f>
        <v>10000</v>
      </c>
      <c r="G262" s="29"/>
      <c r="H262" s="30">
        <v>0</v>
      </c>
      <c r="I262" s="29"/>
      <c r="J262" s="30">
        <v>77100</v>
      </c>
      <c r="K262" s="29"/>
      <c r="L262" s="27">
        <f>SUM(C262+D262+E262+F262+G262+H262+I262+J262+K262)</f>
        <v>817100</v>
      </c>
      <c r="M262" s="29"/>
      <c r="N262" s="29"/>
    </row>
    <row r="263" spans="1:14" ht="12.75">
      <c r="A263" s="6">
        <v>42273</v>
      </c>
      <c r="B263" s="6" t="s">
        <v>100</v>
      </c>
      <c r="C263" s="29">
        <v>700000</v>
      </c>
      <c r="D263" s="29">
        <v>30000</v>
      </c>
      <c r="E263" s="29"/>
      <c r="F263" s="29">
        <v>10000</v>
      </c>
      <c r="G263" s="29"/>
      <c r="H263" s="29">
        <v>0</v>
      </c>
      <c r="I263" s="29"/>
      <c r="J263" s="29">
        <v>77100</v>
      </c>
      <c r="K263" s="29"/>
      <c r="L263" s="28">
        <v>817100</v>
      </c>
      <c r="M263" s="29"/>
      <c r="N263" s="29"/>
    </row>
    <row r="264" spans="1:14" ht="12.75">
      <c r="A264" s="6">
        <v>42319</v>
      </c>
      <c r="B264" s="6" t="s">
        <v>123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27">
        <f>SUM(C264+E264+G264+H264+I264+J264+K264)</f>
        <v>0</v>
      </c>
      <c r="M264" s="29"/>
      <c r="N264" s="29"/>
    </row>
    <row r="265" spans="1:14" ht="12.75">
      <c r="A265" s="6">
        <v>424</v>
      </c>
      <c r="B265" s="11" t="s">
        <v>124</v>
      </c>
      <c r="C265" s="29"/>
      <c r="D265" s="29"/>
      <c r="E265" s="29"/>
      <c r="F265" s="29"/>
      <c r="G265" s="29"/>
      <c r="H265" s="30">
        <v>0</v>
      </c>
      <c r="I265" s="29"/>
      <c r="J265" s="29"/>
      <c r="K265" s="29"/>
      <c r="L265" s="27"/>
      <c r="M265" s="29"/>
      <c r="N265" s="29"/>
    </row>
    <row r="266" spans="1:14" ht="12.75">
      <c r="A266" s="6">
        <v>42411</v>
      </c>
      <c r="B266" s="6" t="s">
        <v>124</v>
      </c>
      <c r="C266" s="29"/>
      <c r="D266" s="29"/>
      <c r="E266" s="29"/>
      <c r="F266" s="29"/>
      <c r="G266" s="29"/>
      <c r="H266" s="29">
        <v>0</v>
      </c>
      <c r="I266" s="29"/>
      <c r="J266" s="29"/>
      <c r="K266" s="29"/>
      <c r="L266" s="28"/>
      <c r="M266" s="29"/>
      <c r="N266" s="29"/>
    </row>
    <row r="267" spans="1:14" ht="12.75">
      <c r="A267" s="37">
        <v>454</v>
      </c>
      <c r="B267" s="37" t="s">
        <v>125</v>
      </c>
      <c r="C267" s="30">
        <v>300000</v>
      </c>
      <c r="D267" s="29"/>
      <c r="E267" s="29"/>
      <c r="F267" s="29"/>
      <c r="G267" s="29"/>
      <c r="H267" s="29"/>
      <c r="I267" s="29"/>
      <c r="J267" s="29"/>
      <c r="K267" s="29"/>
      <c r="L267" s="30">
        <v>300000</v>
      </c>
      <c r="M267" s="29"/>
      <c r="N267" s="29"/>
    </row>
    <row r="268" spans="1:14" ht="12.75">
      <c r="A268" s="18">
        <v>45411</v>
      </c>
      <c r="B268" s="18" t="s">
        <v>125</v>
      </c>
      <c r="C268" s="29">
        <v>300000</v>
      </c>
      <c r="D268" s="29"/>
      <c r="E268" s="29"/>
      <c r="F268" s="29"/>
      <c r="G268" s="29"/>
      <c r="H268" s="29"/>
      <c r="I268" s="29"/>
      <c r="J268" s="29"/>
      <c r="K268" s="29"/>
      <c r="L268" s="28">
        <f>SUM(C268+E268+G268+H268+I268+J268+K268)</f>
        <v>300000</v>
      </c>
      <c r="M268" s="29"/>
      <c r="N268" s="29"/>
    </row>
    <row r="269" spans="1:14" ht="12.75">
      <c r="A269" s="24"/>
      <c r="B269" s="1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1:14" ht="13.5" thickBot="1">
      <c r="A270" s="13"/>
      <c r="B270" s="13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3.5" thickBot="1">
      <c r="A271" s="15"/>
      <c r="B271" s="25" t="s">
        <v>128</v>
      </c>
      <c r="C271" s="34">
        <v>5867407</v>
      </c>
      <c r="D271" s="34">
        <v>669313</v>
      </c>
      <c r="E271" s="34">
        <v>36657</v>
      </c>
      <c r="F271" s="34">
        <v>10000</v>
      </c>
      <c r="G271" s="34">
        <v>48500</v>
      </c>
      <c r="H271" s="34">
        <f>SUM(H182+H259)</f>
        <v>99520</v>
      </c>
      <c r="I271" s="34">
        <f>SUM(I169+I269)</f>
        <v>0</v>
      </c>
      <c r="J271" s="34">
        <v>77100</v>
      </c>
      <c r="K271" s="34">
        <f>SUM(K169+K269)</f>
        <v>0</v>
      </c>
      <c r="L271" s="34">
        <v>6808497</v>
      </c>
      <c r="M271" s="34">
        <v>5730499</v>
      </c>
      <c r="N271" s="35">
        <v>5729822</v>
      </c>
    </row>
    <row r="272" spans="1:14" ht="12.75">
      <c r="A272" s="13"/>
      <c r="B272" s="13"/>
      <c r="C272" s="32"/>
      <c r="D272" s="13"/>
      <c r="E272" s="13"/>
      <c r="F272" s="13"/>
      <c r="G272" s="13"/>
      <c r="H272" s="13"/>
      <c r="I272" s="13"/>
      <c r="J272" s="13"/>
      <c r="K272" s="13"/>
      <c r="L272" s="32"/>
      <c r="M272" s="13"/>
      <c r="N272" s="13"/>
    </row>
    <row r="273" spans="1:14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32"/>
      <c r="M273" s="13"/>
      <c r="N273" s="13"/>
    </row>
    <row r="274" spans="1:4" ht="12.75">
      <c r="A274" s="38" t="s">
        <v>160</v>
      </c>
      <c r="B274" s="38"/>
      <c r="C274" s="38"/>
      <c r="D274" s="38"/>
    </row>
    <row r="276" ht="12.75">
      <c r="B276" s="4" t="s">
        <v>119</v>
      </c>
    </row>
    <row r="277" ht="12.75">
      <c r="B277" s="13"/>
    </row>
    <row r="279" spans="1:14" ht="12.75">
      <c r="A279" s="10">
        <v>3</v>
      </c>
      <c r="B279" s="10" t="s">
        <v>26</v>
      </c>
      <c r="C279" s="27">
        <f>SUM(C280+C285+C323)</f>
        <v>0</v>
      </c>
      <c r="D279" s="27">
        <f aca="true" t="shared" si="17" ref="D279:N279">SUM(D280+D285+D323)</f>
        <v>0</v>
      </c>
      <c r="E279" s="27">
        <f t="shared" si="17"/>
        <v>0</v>
      </c>
      <c r="F279" s="27">
        <f t="shared" si="17"/>
        <v>0</v>
      </c>
      <c r="G279" s="27">
        <f t="shared" si="17"/>
        <v>0</v>
      </c>
      <c r="H279" s="27">
        <f t="shared" si="17"/>
        <v>0</v>
      </c>
      <c r="I279" s="27">
        <f t="shared" si="17"/>
        <v>0</v>
      </c>
      <c r="J279" s="27">
        <f t="shared" si="17"/>
        <v>0</v>
      </c>
      <c r="K279" s="27">
        <f t="shared" si="17"/>
        <v>0</v>
      </c>
      <c r="L279" s="27">
        <f t="shared" si="17"/>
        <v>0</v>
      </c>
      <c r="M279" s="27">
        <f t="shared" si="17"/>
        <v>0</v>
      </c>
      <c r="N279" s="27">
        <f t="shared" si="17"/>
        <v>0</v>
      </c>
    </row>
    <row r="280" spans="1:14" ht="12.75">
      <c r="A280" s="10">
        <v>31</v>
      </c>
      <c r="B280" s="10" t="s">
        <v>27</v>
      </c>
      <c r="C280" s="27">
        <f>SUM(C281:C284)</f>
        <v>0</v>
      </c>
      <c r="D280" s="27">
        <f aca="true" t="shared" si="18" ref="D280:N280">SUM(D281:D284)</f>
        <v>0</v>
      </c>
      <c r="E280" s="27">
        <f t="shared" si="18"/>
        <v>0</v>
      </c>
      <c r="F280" s="27">
        <f t="shared" si="18"/>
        <v>0</v>
      </c>
      <c r="G280" s="27">
        <f t="shared" si="18"/>
        <v>0</v>
      </c>
      <c r="H280" s="27">
        <f t="shared" si="18"/>
        <v>0</v>
      </c>
      <c r="I280" s="27">
        <f t="shared" si="18"/>
        <v>0</v>
      </c>
      <c r="J280" s="27">
        <f t="shared" si="18"/>
        <v>0</v>
      </c>
      <c r="K280" s="27">
        <f t="shared" si="18"/>
        <v>0</v>
      </c>
      <c r="L280" s="27">
        <f t="shared" si="18"/>
        <v>0</v>
      </c>
      <c r="M280" s="27">
        <f t="shared" si="18"/>
        <v>0</v>
      </c>
      <c r="N280" s="27">
        <f t="shared" si="18"/>
        <v>0</v>
      </c>
    </row>
    <row r="281" spans="1:14" ht="12.75">
      <c r="A281" s="6">
        <v>31111</v>
      </c>
      <c r="B281" s="6" t="s">
        <v>28</v>
      </c>
      <c r="C281" s="29"/>
      <c r="D281" s="29"/>
      <c r="E281" s="29"/>
      <c r="F281" s="29"/>
      <c r="G281" s="27"/>
      <c r="H281" s="27"/>
      <c r="I281" s="27"/>
      <c r="J281" s="27"/>
      <c r="K281" s="27"/>
      <c r="L281" s="27">
        <f aca="true" t="shared" si="19" ref="L281:L333">SUM(C281+E281+G281+H281+I281+J281+K281)</f>
        <v>0</v>
      </c>
      <c r="M281" s="29"/>
      <c r="N281" s="29"/>
    </row>
    <row r="282" spans="1:14" ht="12.75">
      <c r="A282" s="6">
        <v>31219</v>
      </c>
      <c r="B282" s="6" t="s">
        <v>29</v>
      </c>
      <c r="C282" s="29"/>
      <c r="D282" s="29"/>
      <c r="E282" s="29"/>
      <c r="F282" s="29"/>
      <c r="G282" s="27"/>
      <c r="H282" s="27"/>
      <c r="I282" s="27"/>
      <c r="J282" s="27"/>
      <c r="K282" s="27"/>
      <c r="L282" s="27">
        <f t="shared" si="19"/>
        <v>0</v>
      </c>
      <c r="M282" s="29"/>
      <c r="N282" s="29"/>
    </row>
    <row r="283" spans="1:14" ht="12.75">
      <c r="A283" s="6">
        <v>31321</v>
      </c>
      <c r="B283" s="6" t="s">
        <v>30</v>
      </c>
      <c r="C283" s="29"/>
      <c r="D283" s="29"/>
      <c r="E283" s="29"/>
      <c r="F283" s="29"/>
      <c r="G283" s="27"/>
      <c r="H283" s="27"/>
      <c r="I283" s="27"/>
      <c r="J283" s="27"/>
      <c r="K283" s="27"/>
      <c r="L283" s="27">
        <f t="shared" si="19"/>
        <v>0</v>
      </c>
      <c r="M283" s="29"/>
      <c r="N283" s="29"/>
    </row>
    <row r="284" spans="1:14" ht="12.75">
      <c r="A284" s="6">
        <v>31332</v>
      </c>
      <c r="B284" s="6" t="s">
        <v>31</v>
      </c>
      <c r="C284" s="29"/>
      <c r="D284" s="29"/>
      <c r="E284" s="29"/>
      <c r="F284" s="29"/>
      <c r="G284" s="27"/>
      <c r="H284" s="27"/>
      <c r="I284" s="27"/>
      <c r="J284" s="27"/>
      <c r="K284" s="27"/>
      <c r="L284" s="27">
        <f t="shared" si="19"/>
        <v>0</v>
      </c>
      <c r="M284" s="29"/>
      <c r="N284" s="29"/>
    </row>
    <row r="285" spans="1:14" ht="12.75">
      <c r="A285" s="10">
        <v>32</v>
      </c>
      <c r="B285" s="10" t="s">
        <v>32</v>
      </c>
      <c r="C285" s="27">
        <f>SUM(C286:C322)</f>
        <v>0</v>
      </c>
      <c r="D285" s="27">
        <f aca="true" t="shared" si="20" ref="D285:N285">SUM(D286:D322)</f>
        <v>0</v>
      </c>
      <c r="E285" s="27">
        <f t="shared" si="20"/>
        <v>0</v>
      </c>
      <c r="F285" s="27">
        <f t="shared" si="20"/>
        <v>0</v>
      </c>
      <c r="G285" s="27">
        <f t="shared" si="20"/>
        <v>0</v>
      </c>
      <c r="H285" s="27">
        <f t="shared" si="20"/>
        <v>0</v>
      </c>
      <c r="I285" s="27">
        <f t="shared" si="20"/>
        <v>0</v>
      </c>
      <c r="J285" s="27">
        <f t="shared" si="20"/>
        <v>0</v>
      </c>
      <c r="K285" s="27">
        <f t="shared" si="20"/>
        <v>0</v>
      </c>
      <c r="L285" s="27">
        <f t="shared" si="20"/>
        <v>0</v>
      </c>
      <c r="M285" s="27">
        <f t="shared" si="20"/>
        <v>0</v>
      </c>
      <c r="N285" s="27">
        <f t="shared" si="20"/>
        <v>0</v>
      </c>
    </row>
    <row r="286" spans="1:14" ht="12.75">
      <c r="A286" s="6">
        <v>32119</v>
      </c>
      <c r="B286" s="6" t="s">
        <v>96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7">
        <f t="shared" si="19"/>
        <v>0</v>
      </c>
      <c r="M286" s="29"/>
      <c r="N286" s="29"/>
    </row>
    <row r="287" spans="1:14" ht="12.75">
      <c r="A287" s="6">
        <v>32121</v>
      </c>
      <c r="B287" s="6" t="s">
        <v>81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7">
        <f t="shared" si="19"/>
        <v>0</v>
      </c>
      <c r="M287" s="29"/>
      <c r="N287" s="29"/>
    </row>
    <row r="288" spans="1:14" ht="12.75">
      <c r="A288" s="6">
        <v>32131</v>
      </c>
      <c r="B288" s="6" t="s">
        <v>33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7">
        <f t="shared" si="19"/>
        <v>0</v>
      </c>
      <c r="M288" s="29"/>
      <c r="N288" s="29"/>
    </row>
    <row r="289" spans="1:14" ht="12.75">
      <c r="A289" s="6">
        <v>32149</v>
      </c>
      <c r="B289" s="6" t="s">
        <v>34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7">
        <f t="shared" si="19"/>
        <v>0</v>
      </c>
      <c r="M289" s="29"/>
      <c r="N289" s="29"/>
    </row>
    <row r="290" spans="1:14" ht="12.75">
      <c r="A290" s="6">
        <v>32211</v>
      </c>
      <c r="B290" s="6" t="s">
        <v>37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7">
        <f t="shared" si="19"/>
        <v>0</v>
      </c>
      <c r="M290" s="29"/>
      <c r="N290" s="29"/>
    </row>
    <row r="291" spans="1:14" ht="12.75">
      <c r="A291" s="6">
        <v>32219</v>
      </c>
      <c r="B291" s="6" t="s">
        <v>95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7">
        <f t="shared" si="19"/>
        <v>0</v>
      </c>
      <c r="M291" s="29"/>
      <c r="N291" s="29"/>
    </row>
    <row r="292" spans="1:14" ht="12.75">
      <c r="A292" s="6">
        <v>32229</v>
      </c>
      <c r="B292" s="6" t="s">
        <v>38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7">
        <f t="shared" si="19"/>
        <v>0</v>
      </c>
      <c r="M292" s="29"/>
      <c r="N292" s="29"/>
    </row>
    <row r="293" spans="1:14" ht="12.75">
      <c r="A293" s="6">
        <v>32231</v>
      </c>
      <c r="B293" s="6" t="s">
        <v>39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7">
        <f t="shared" si="19"/>
        <v>0</v>
      </c>
      <c r="M293" s="29"/>
      <c r="N293" s="29"/>
    </row>
    <row r="294" spans="1:14" ht="12.75">
      <c r="A294" s="6">
        <v>32233</v>
      </c>
      <c r="B294" s="6" t="s">
        <v>40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7">
        <f t="shared" si="19"/>
        <v>0</v>
      </c>
      <c r="M294" s="29"/>
      <c r="N294" s="29"/>
    </row>
    <row r="295" spans="1:14" ht="12.75">
      <c r="A295" s="6">
        <v>32234</v>
      </c>
      <c r="B295" s="6" t="s">
        <v>41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7">
        <f t="shared" si="19"/>
        <v>0</v>
      </c>
      <c r="M295" s="29"/>
      <c r="N295" s="29"/>
    </row>
    <row r="296" spans="1:14" ht="12.75">
      <c r="A296" s="6">
        <v>32239</v>
      </c>
      <c r="B296" s="6" t="s">
        <v>42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7">
        <f t="shared" si="19"/>
        <v>0</v>
      </c>
      <c r="M296" s="29"/>
      <c r="N296" s="29"/>
    </row>
    <row r="297" spans="1:14" ht="12.75">
      <c r="A297" s="6">
        <v>32244</v>
      </c>
      <c r="B297" s="6" t="s">
        <v>82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7">
        <f t="shared" si="19"/>
        <v>0</v>
      </c>
      <c r="M297" s="29"/>
      <c r="N297" s="29"/>
    </row>
    <row r="298" spans="1:14" ht="12.75">
      <c r="A298" s="6">
        <v>32251</v>
      </c>
      <c r="B298" s="6" t="s">
        <v>43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7">
        <f t="shared" si="19"/>
        <v>0</v>
      </c>
      <c r="M298" s="29"/>
      <c r="N298" s="29"/>
    </row>
    <row r="299" spans="1:14" ht="12.75">
      <c r="A299" s="6">
        <v>32252</v>
      </c>
      <c r="B299" s="6" t="s">
        <v>44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7">
        <f t="shared" si="19"/>
        <v>0</v>
      </c>
      <c r="M299" s="29"/>
      <c r="N299" s="29"/>
    </row>
    <row r="300" spans="1:14" ht="12.75">
      <c r="A300" s="6">
        <v>32271</v>
      </c>
      <c r="B300" s="6" t="s">
        <v>83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7">
        <f t="shared" si="19"/>
        <v>0</v>
      </c>
      <c r="M300" s="29"/>
      <c r="N300" s="29"/>
    </row>
    <row r="301" spans="1:14" ht="12.75">
      <c r="A301" s="6">
        <v>32311</v>
      </c>
      <c r="B301" s="6" t="s">
        <v>84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7">
        <f t="shared" si="19"/>
        <v>0</v>
      </c>
      <c r="M301" s="29"/>
      <c r="N301" s="29"/>
    </row>
    <row r="302" spans="1:14" ht="12.75">
      <c r="A302" s="6">
        <v>32313</v>
      </c>
      <c r="B302" s="6" t="s">
        <v>45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7">
        <f t="shared" si="19"/>
        <v>0</v>
      </c>
      <c r="M302" s="29"/>
      <c r="N302" s="29"/>
    </row>
    <row r="303" spans="1:14" ht="12.75">
      <c r="A303" s="6">
        <v>32319</v>
      </c>
      <c r="B303" s="6" t="s">
        <v>46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7">
        <f t="shared" si="19"/>
        <v>0</v>
      </c>
      <c r="M303" s="29"/>
      <c r="N303" s="29"/>
    </row>
    <row r="304" spans="1:14" ht="12.75">
      <c r="A304" s="6">
        <v>32329</v>
      </c>
      <c r="B304" s="6" t="s">
        <v>47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7">
        <f t="shared" si="19"/>
        <v>0</v>
      </c>
      <c r="M304" s="29"/>
      <c r="N304" s="29"/>
    </row>
    <row r="305" spans="1:14" ht="12.75">
      <c r="A305" s="6">
        <v>32339</v>
      </c>
      <c r="B305" s="6" t="s">
        <v>48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7">
        <f t="shared" si="19"/>
        <v>0</v>
      </c>
      <c r="M305" s="29"/>
      <c r="N305" s="29"/>
    </row>
    <row r="306" spans="1:14" ht="12.75">
      <c r="A306" s="6">
        <v>32349</v>
      </c>
      <c r="B306" s="6" t="s">
        <v>49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7">
        <f t="shared" si="19"/>
        <v>0</v>
      </c>
      <c r="M306" s="29"/>
      <c r="N306" s="29"/>
    </row>
    <row r="307" spans="1:14" ht="12.75">
      <c r="A307" s="6">
        <v>32359</v>
      </c>
      <c r="B307" s="6" t="s">
        <v>50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7">
        <f t="shared" si="19"/>
        <v>0</v>
      </c>
      <c r="M307" s="29"/>
      <c r="N307" s="29"/>
    </row>
    <row r="308" spans="1:14" ht="12.75">
      <c r="A308" s="6">
        <v>32361</v>
      </c>
      <c r="B308" s="6" t="s">
        <v>51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7">
        <f t="shared" si="19"/>
        <v>0</v>
      </c>
      <c r="M308" s="29"/>
      <c r="N308" s="29"/>
    </row>
    <row r="309" spans="1:14" ht="12.75">
      <c r="A309" s="6">
        <v>32369</v>
      </c>
      <c r="B309" s="6" t="s">
        <v>52</v>
      </c>
      <c r="C309" s="28"/>
      <c r="D309" s="28"/>
      <c r="E309" s="28"/>
      <c r="F309" s="28"/>
      <c r="G309" s="28"/>
      <c r="H309" s="28"/>
      <c r="I309" s="28"/>
      <c r="J309" s="28"/>
      <c r="K309" s="28"/>
      <c r="L309" s="27">
        <f t="shared" si="19"/>
        <v>0</v>
      </c>
      <c r="M309" s="29"/>
      <c r="N309" s="29"/>
    </row>
    <row r="310" spans="1:14" ht="12.75">
      <c r="A310" s="6">
        <v>32371</v>
      </c>
      <c r="B310" s="6" t="s">
        <v>53</v>
      </c>
      <c r="C310" s="28"/>
      <c r="D310" s="28"/>
      <c r="E310" s="28"/>
      <c r="F310" s="28"/>
      <c r="G310" s="28"/>
      <c r="H310" s="28"/>
      <c r="I310" s="28"/>
      <c r="J310" s="28"/>
      <c r="K310" s="28"/>
      <c r="L310" s="27">
        <f t="shared" si="19"/>
        <v>0</v>
      </c>
      <c r="M310" s="29"/>
      <c r="N310" s="29"/>
    </row>
    <row r="311" spans="1:14" ht="12.75">
      <c r="A311" s="6">
        <v>32372</v>
      </c>
      <c r="B311" s="6" t="s">
        <v>54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7">
        <f t="shared" si="19"/>
        <v>0</v>
      </c>
      <c r="M311" s="29"/>
      <c r="N311" s="29"/>
    </row>
    <row r="312" spans="1:14" ht="12.75">
      <c r="A312" s="6">
        <v>32379</v>
      </c>
      <c r="B312" s="6" t="s">
        <v>55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7">
        <f t="shared" si="19"/>
        <v>0</v>
      </c>
      <c r="M312" s="29"/>
      <c r="N312" s="29"/>
    </row>
    <row r="313" spans="1:14" ht="12.75">
      <c r="A313" s="6">
        <v>32389</v>
      </c>
      <c r="B313" s="6" t="s">
        <v>56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7">
        <f t="shared" si="19"/>
        <v>0</v>
      </c>
      <c r="M313" s="29"/>
      <c r="N313" s="29"/>
    </row>
    <row r="314" spans="1:14" ht="12.75">
      <c r="A314" s="6">
        <v>32391</v>
      </c>
      <c r="B314" s="6" t="s">
        <v>57</v>
      </c>
      <c r="C314" s="28"/>
      <c r="D314" s="28"/>
      <c r="E314" s="28"/>
      <c r="F314" s="28"/>
      <c r="G314" s="28"/>
      <c r="H314" s="28"/>
      <c r="I314" s="28"/>
      <c r="J314" s="28"/>
      <c r="K314" s="28"/>
      <c r="L314" s="27">
        <f t="shared" si="19"/>
        <v>0</v>
      </c>
      <c r="M314" s="29"/>
      <c r="N314" s="29"/>
    </row>
    <row r="315" spans="1:14" ht="12.75">
      <c r="A315" s="6">
        <v>32399</v>
      </c>
      <c r="B315" s="6" t="s">
        <v>58</v>
      </c>
      <c r="C315" s="28"/>
      <c r="D315" s="28"/>
      <c r="E315" s="28"/>
      <c r="F315" s="28"/>
      <c r="G315" s="28"/>
      <c r="H315" s="28"/>
      <c r="I315" s="28"/>
      <c r="J315" s="28"/>
      <c r="K315" s="28"/>
      <c r="L315" s="27">
        <f t="shared" si="19"/>
        <v>0</v>
      </c>
      <c r="M315" s="29"/>
      <c r="N315" s="29"/>
    </row>
    <row r="316" spans="1:14" ht="12.75">
      <c r="A316" s="6">
        <v>32412</v>
      </c>
      <c r="B316" s="6" t="s">
        <v>85</v>
      </c>
      <c r="C316" s="28"/>
      <c r="D316" s="28"/>
      <c r="E316" s="28"/>
      <c r="F316" s="28"/>
      <c r="G316" s="28"/>
      <c r="H316" s="28"/>
      <c r="I316" s="28"/>
      <c r="J316" s="28"/>
      <c r="K316" s="28"/>
      <c r="L316" s="27">
        <f t="shared" si="19"/>
        <v>0</v>
      </c>
      <c r="M316" s="29"/>
      <c r="N316" s="29"/>
    </row>
    <row r="317" spans="1:14" ht="12.75">
      <c r="A317" s="6">
        <v>32922</v>
      </c>
      <c r="B317" s="6" t="s">
        <v>59</v>
      </c>
      <c r="C317" s="28"/>
      <c r="D317" s="28"/>
      <c r="E317" s="28"/>
      <c r="F317" s="28"/>
      <c r="G317" s="28"/>
      <c r="H317" s="28"/>
      <c r="I317" s="28"/>
      <c r="J317" s="28"/>
      <c r="K317" s="28"/>
      <c r="L317" s="27">
        <f t="shared" si="19"/>
        <v>0</v>
      </c>
      <c r="M317" s="29"/>
      <c r="N317" s="29"/>
    </row>
    <row r="318" spans="1:14" ht="12.75">
      <c r="A318" s="6">
        <v>32923</v>
      </c>
      <c r="B318" s="6" t="s">
        <v>86</v>
      </c>
      <c r="C318" s="28"/>
      <c r="D318" s="28"/>
      <c r="E318" s="28"/>
      <c r="F318" s="28"/>
      <c r="G318" s="28"/>
      <c r="H318" s="28"/>
      <c r="I318" s="28"/>
      <c r="J318" s="28"/>
      <c r="K318" s="28"/>
      <c r="L318" s="27">
        <f t="shared" si="19"/>
        <v>0</v>
      </c>
      <c r="M318" s="29"/>
      <c r="N318" s="29"/>
    </row>
    <row r="319" spans="1:14" ht="12.75">
      <c r="A319" s="6">
        <v>32931</v>
      </c>
      <c r="B319" s="6" t="s">
        <v>60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7">
        <f t="shared" si="19"/>
        <v>0</v>
      </c>
      <c r="M319" s="29"/>
      <c r="N319" s="29"/>
    </row>
    <row r="320" spans="1:14" ht="12.75">
      <c r="A320" s="6">
        <v>32941</v>
      </c>
      <c r="B320" s="6" t="s">
        <v>61</v>
      </c>
      <c r="C320" s="28"/>
      <c r="D320" s="28"/>
      <c r="E320" s="28"/>
      <c r="F320" s="28"/>
      <c r="G320" s="28"/>
      <c r="H320" s="28"/>
      <c r="I320" s="28"/>
      <c r="J320" s="28"/>
      <c r="K320" s="28"/>
      <c r="L320" s="27">
        <f t="shared" si="19"/>
        <v>0</v>
      </c>
      <c r="M320" s="29"/>
      <c r="N320" s="29"/>
    </row>
    <row r="321" spans="1:14" ht="12.75">
      <c r="A321" s="6">
        <v>32952</v>
      </c>
      <c r="B321" s="6" t="s">
        <v>87</v>
      </c>
      <c r="C321" s="28"/>
      <c r="D321" s="28"/>
      <c r="E321" s="28"/>
      <c r="F321" s="28"/>
      <c r="G321" s="28"/>
      <c r="H321" s="28"/>
      <c r="I321" s="28"/>
      <c r="J321" s="28"/>
      <c r="K321" s="28"/>
      <c r="L321" s="27">
        <f t="shared" si="19"/>
        <v>0</v>
      </c>
      <c r="M321" s="29"/>
      <c r="N321" s="29"/>
    </row>
    <row r="322" spans="1:14" ht="12.75">
      <c r="A322" s="6">
        <v>32999</v>
      </c>
      <c r="B322" s="6" t="s">
        <v>62</v>
      </c>
      <c r="C322" s="28"/>
      <c r="D322" s="28"/>
      <c r="E322" s="28"/>
      <c r="F322" s="28"/>
      <c r="G322" s="28"/>
      <c r="H322" s="28"/>
      <c r="I322" s="28"/>
      <c r="J322" s="28"/>
      <c r="K322" s="28"/>
      <c r="L322" s="27">
        <f t="shared" si="19"/>
        <v>0</v>
      </c>
      <c r="M322" s="29"/>
      <c r="N322" s="29"/>
    </row>
    <row r="323" spans="1:14" ht="12.75">
      <c r="A323" s="10">
        <v>34</v>
      </c>
      <c r="B323" s="10" t="s">
        <v>63</v>
      </c>
      <c r="C323" s="27">
        <f>SUM(C324:C326)</f>
        <v>0</v>
      </c>
      <c r="D323" s="27">
        <f aca="true" t="shared" si="21" ref="D323:N323">SUM(D324:D326)</f>
        <v>0</v>
      </c>
      <c r="E323" s="27">
        <f t="shared" si="21"/>
        <v>0</v>
      </c>
      <c r="F323" s="27">
        <f t="shared" si="21"/>
        <v>0</v>
      </c>
      <c r="G323" s="27">
        <f t="shared" si="21"/>
        <v>0</v>
      </c>
      <c r="H323" s="27">
        <f t="shared" si="21"/>
        <v>0</v>
      </c>
      <c r="I323" s="27">
        <f t="shared" si="21"/>
        <v>0</v>
      </c>
      <c r="J323" s="27">
        <f t="shared" si="21"/>
        <v>0</v>
      </c>
      <c r="K323" s="27">
        <f t="shared" si="21"/>
        <v>0</v>
      </c>
      <c r="L323" s="27">
        <f t="shared" si="21"/>
        <v>0</v>
      </c>
      <c r="M323" s="27">
        <f t="shared" si="21"/>
        <v>0</v>
      </c>
      <c r="N323" s="27">
        <f t="shared" si="21"/>
        <v>0</v>
      </c>
    </row>
    <row r="324" spans="1:14" ht="12.75">
      <c r="A324" s="6">
        <v>34311</v>
      </c>
      <c r="B324" s="6" t="s">
        <v>64</v>
      </c>
      <c r="C324" s="29"/>
      <c r="D324" s="29"/>
      <c r="E324" s="29"/>
      <c r="F324" s="29"/>
      <c r="G324" s="29"/>
      <c r="H324" s="29"/>
      <c r="I324" s="29"/>
      <c r="J324" s="29"/>
      <c r="K324" s="29"/>
      <c r="L324" s="27">
        <f t="shared" si="19"/>
        <v>0</v>
      </c>
      <c r="M324" s="29"/>
      <c r="N324" s="29"/>
    </row>
    <row r="325" spans="1:14" ht="12.75">
      <c r="A325" s="6">
        <v>34339</v>
      </c>
      <c r="B325" s="6" t="s">
        <v>65</v>
      </c>
      <c r="C325" s="29"/>
      <c r="D325" s="29"/>
      <c r="E325" s="29"/>
      <c r="F325" s="29"/>
      <c r="G325" s="29"/>
      <c r="H325" s="29"/>
      <c r="I325" s="29"/>
      <c r="J325" s="29"/>
      <c r="K325" s="29"/>
      <c r="L325" s="27">
        <f t="shared" si="19"/>
        <v>0</v>
      </c>
      <c r="M325" s="29"/>
      <c r="N325" s="29"/>
    </row>
    <row r="326" spans="1:14" ht="12.75">
      <c r="A326" s="6">
        <v>34349</v>
      </c>
      <c r="B326" s="6" t="s">
        <v>88</v>
      </c>
      <c r="C326" s="29"/>
      <c r="D326" s="29"/>
      <c r="E326" s="29"/>
      <c r="F326" s="29"/>
      <c r="G326" s="29"/>
      <c r="H326" s="29"/>
      <c r="I326" s="29"/>
      <c r="J326" s="29"/>
      <c r="K326" s="29"/>
      <c r="L326" s="27">
        <f t="shared" si="19"/>
        <v>0</v>
      </c>
      <c r="M326" s="29"/>
      <c r="N326" s="29"/>
    </row>
    <row r="327" spans="1:14" ht="12.75">
      <c r="A327" s="10">
        <v>4</v>
      </c>
      <c r="B327" s="10" t="s">
        <v>120</v>
      </c>
      <c r="C327" s="27">
        <f>SUM(C328+P330)</f>
        <v>0</v>
      </c>
      <c r="D327" s="27">
        <f aca="true" t="shared" si="22" ref="D327:N327">SUM(D328+Q330)</f>
        <v>0</v>
      </c>
      <c r="E327" s="27">
        <f t="shared" si="22"/>
        <v>0</v>
      </c>
      <c r="F327" s="27">
        <f t="shared" si="22"/>
        <v>0</v>
      </c>
      <c r="G327" s="27">
        <f t="shared" si="22"/>
        <v>0</v>
      </c>
      <c r="H327" s="27">
        <f t="shared" si="22"/>
        <v>0</v>
      </c>
      <c r="I327" s="27">
        <f t="shared" si="22"/>
        <v>0</v>
      </c>
      <c r="J327" s="27">
        <f t="shared" si="22"/>
        <v>0</v>
      </c>
      <c r="K327" s="27">
        <f t="shared" si="22"/>
        <v>0</v>
      </c>
      <c r="L327" s="27">
        <f t="shared" si="22"/>
        <v>0</v>
      </c>
      <c r="M327" s="27">
        <f t="shared" si="22"/>
        <v>0</v>
      </c>
      <c r="N327" s="27">
        <f t="shared" si="22"/>
        <v>0</v>
      </c>
    </row>
    <row r="328" spans="1:14" ht="12.75">
      <c r="A328" s="10">
        <v>42</v>
      </c>
      <c r="B328" s="10" t="s">
        <v>121</v>
      </c>
      <c r="C328" s="27">
        <f>SUM(C329:C333)</f>
        <v>0</v>
      </c>
      <c r="D328" s="27">
        <f aca="true" t="shared" si="23" ref="D328:N328">SUM(D329:D333)</f>
        <v>0</v>
      </c>
      <c r="E328" s="27">
        <f t="shared" si="23"/>
        <v>0</v>
      </c>
      <c r="F328" s="27">
        <f t="shared" si="23"/>
        <v>0</v>
      </c>
      <c r="G328" s="27">
        <f t="shared" si="23"/>
        <v>0</v>
      </c>
      <c r="H328" s="27">
        <f t="shared" si="23"/>
        <v>0</v>
      </c>
      <c r="I328" s="27">
        <f t="shared" si="23"/>
        <v>0</v>
      </c>
      <c r="J328" s="27">
        <f t="shared" si="23"/>
        <v>0</v>
      </c>
      <c r="K328" s="27">
        <f t="shared" si="23"/>
        <v>0</v>
      </c>
      <c r="L328" s="27">
        <f t="shared" si="23"/>
        <v>0</v>
      </c>
      <c r="M328" s="27">
        <f t="shared" si="23"/>
        <v>0</v>
      </c>
      <c r="N328" s="27">
        <f t="shared" si="23"/>
        <v>0</v>
      </c>
    </row>
    <row r="329" spans="1:14" ht="12.75">
      <c r="A329" s="6">
        <v>42149</v>
      </c>
      <c r="B329" s="6" t="s">
        <v>122</v>
      </c>
      <c r="C329" s="29"/>
      <c r="D329" s="29"/>
      <c r="E329" s="29"/>
      <c r="F329" s="29"/>
      <c r="G329" s="29"/>
      <c r="H329" s="29"/>
      <c r="I329" s="29"/>
      <c r="J329" s="29"/>
      <c r="K329" s="29"/>
      <c r="L329" s="27">
        <f t="shared" si="19"/>
        <v>0</v>
      </c>
      <c r="M329" s="29"/>
      <c r="N329" s="29"/>
    </row>
    <row r="330" spans="1:14" ht="12.75">
      <c r="A330" s="6">
        <v>42273</v>
      </c>
      <c r="B330" s="6" t="s">
        <v>100</v>
      </c>
      <c r="C330" s="29"/>
      <c r="D330" s="29"/>
      <c r="E330" s="29"/>
      <c r="F330" s="29"/>
      <c r="G330" s="29"/>
      <c r="H330" s="29"/>
      <c r="I330" s="29"/>
      <c r="J330" s="29"/>
      <c r="K330" s="29"/>
      <c r="L330" s="27">
        <f t="shared" si="19"/>
        <v>0</v>
      </c>
      <c r="M330" s="29"/>
      <c r="N330" s="29"/>
    </row>
    <row r="331" spans="1:14" ht="12.75">
      <c r="A331" s="6">
        <v>42319</v>
      </c>
      <c r="B331" s="6" t="s">
        <v>123</v>
      </c>
      <c r="C331" s="29"/>
      <c r="D331" s="29"/>
      <c r="E331" s="29"/>
      <c r="F331" s="29"/>
      <c r="G331" s="29"/>
      <c r="H331" s="29"/>
      <c r="I331" s="29"/>
      <c r="J331" s="29"/>
      <c r="K331" s="29"/>
      <c r="L331" s="27">
        <f t="shared" si="19"/>
        <v>0</v>
      </c>
      <c r="M331" s="29"/>
      <c r="N331" s="29"/>
    </row>
    <row r="332" spans="1:14" ht="12.75">
      <c r="A332" s="6">
        <v>42411</v>
      </c>
      <c r="B332" s="6" t="s">
        <v>124</v>
      </c>
      <c r="C332" s="29"/>
      <c r="D332" s="29"/>
      <c r="E332" s="29"/>
      <c r="F332" s="29"/>
      <c r="G332" s="29"/>
      <c r="H332" s="29"/>
      <c r="I332" s="29"/>
      <c r="J332" s="29"/>
      <c r="K332" s="29"/>
      <c r="L332" s="27">
        <f t="shared" si="19"/>
        <v>0</v>
      </c>
      <c r="M332" s="29"/>
      <c r="N332" s="29"/>
    </row>
    <row r="333" spans="1:14" ht="12.75">
      <c r="A333" s="18">
        <v>45411</v>
      </c>
      <c r="B333" s="18" t="s">
        <v>125</v>
      </c>
      <c r="C333" s="29"/>
      <c r="D333" s="29"/>
      <c r="E333" s="29"/>
      <c r="F333" s="29"/>
      <c r="G333" s="29"/>
      <c r="H333" s="29"/>
      <c r="I333" s="29"/>
      <c r="J333" s="29"/>
      <c r="K333" s="29"/>
      <c r="L333" s="27">
        <f t="shared" si="19"/>
        <v>0</v>
      </c>
      <c r="M333" s="29"/>
      <c r="N333" s="29"/>
    </row>
    <row r="334" spans="1:14" ht="12.75">
      <c r="A334" s="24" t="s">
        <v>127</v>
      </c>
      <c r="B334" s="16"/>
      <c r="C334" s="27">
        <f>SUM(C279+C327)</f>
        <v>0</v>
      </c>
      <c r="D334" s="27">
        <f aca="true" t="shared" si="24" ref="D334:N334">SUM(D279+D327)</f>
        <v>0</v>
      </c>
      <c r="E334" s="27">
        <f t="shared" si="24"/>
        <v>0</v>
      </c>
      <c r="F334" s="27">
        <f t="shared" si="24"/>
        <v>0</v>
      </c>
      <c r="G334" s="27">
        <f t="shared" si="24"/>
        <v>0</v>
      </c>
      <c r="H334" s="27">
        <f t="shared" si="24"/>
        <v>0</v>
      </c>
      <c r="I334" s="27">
        <f t="shared" si="24"/>
        <v>0</v>
      </c>
      <c r="J334" s="27">
        <f t="shared" si="24"/>
        <v>0</v>
      </c>
      <c r="K334" s="27">
        <f t="shared" si="24"/>
        <v>0</v>
      </c>
      <c r="L334" s="27">
        <f t="shared" si="24"/>
        <v>0</v>
      </c>
      <c r="M334" s="27">
        <f t="shared" si="24"/>
        <v>0</v>
      </c>
      <c r="N334" s="27">
        <f t="shared" si="24"/>
        <v>0</v>
      </c>
    </row>
    <row r="335" spans="1:14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</sheetData>
  <sheetProtection/>
  <mergeCells count="16">
    <mergeCell ref="B178:D178"/>
    <mergeCell ref="B179:D179"/>
    <mergeCell ref="A274:D274"/>
    <mergeCell ref="A77:C77"/>
    <mergeCell ref="B79:C79"/>
    <mergeCell ref="B80:F80"/>
    <mergeCell ref="B81:F81"/>
    <mergeCell ref="B142:F142"/>
    <mergeCell ref="B153:G153"/>
    <mergeCell ref="A2:N2"/>
    <mergeCell ref="A3:N3"/>
    <mergeCell ref="F4:G4"/>
    <mergeCell ref="B5:H5"/>
    <mergeCell ref="C8:K8"/>
    <mergeCell ref="C9:E9"/>
    <mergeCell ref="M9:N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78"/>
  <sheetViews>
    <sheetView tabSelected="1" view="pageBreakPreview" zoomScale="110" zoomScaleNormal="142" zoomScaleSheetLayoutView="110" workbookViewId="0" topLeftCell="A22">
      <selection activeCell="M20" sqref="M20"/>
    </sheetView>
  </sheetViews>
  <sheetFormatPr defaultColWidth="9.140625" defaultRowHeight="12.75"/>
  <cols>
    <col min="2" max="2" width="29.8515625" style="0" customWidth="1"/>
    <col min="3" max="3" width="15.28125" style="0" customWidth="1"/>
    <col min="5" max="5" width="11.57421875" style="0" bestFit="1" customWidth="1"/>
    <col min="12" max="12" width="10.140625" style="0" customWidth="1"/>
    <col min="13" max="13" width="9.7109375" style="0" customWidth="1"/>
    <col min="14" max="14" width="10.140625" style="0" customWidth="1"/>
  </cols>
  <sheetData>
    <row r="2" spans="1:14" ht="15.75">
      <c r="A2" s="39" t="s">
        <v>229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39" t="s">
        <v>230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6:7" ht="12.75">
      <c r="F4" s="48"/>
      <c r="G4" s="48"/>
    </row>
    <row r="5" spans="2:8" ht="12.75">
      <c r="B5" s="40" t="s">
        <v>187</v>
      </c>
      <c r="C5" s="40"/>
      <c r="D5" s="40"/>
      <c r="E5" s="40"/>
      <c r="F5" s="40"/>
      <c r="G5" s="40"/>
      <c r="H5" s="40"/>
    </row>
    <row r="6" spans="2:8" ht="12.75">
      <c r="B6" s="26"/>
      <c r="C6" s="26"/>
      <c r="D6" s="26"/>
      <c r="E6" s="26"/>
      <c r="F6" s="26"/>
      <c r="G6" s="26"/>
      <c r="H6" s="26"/>
    </row>
    <row r="7" ht="13.5" thickBot="1">
      <c r="B7" t="s">
        <v>2</v>
      </c>
    </row>
    <row r="8" spans="1:12" ht="13.5" thickBot="1">
      <c r="A8" s="21"/>
      <c r="B8" s="21"/>
      <c r="C8" s="41" t="s">
        <v>36</v>
      </c>
      <c r="D8" s="42"/>
      <c r="E8" s="42"/>
      <c r="F8" s="42"/>
      <c r="G8" s="42"/>
      <c r="H8" s="42"/>
      <c r="I8" s="42"/>
      <c r="J8" s="42"/>
      <c r="K8" s="43"/>
      <c r="L8" s="20"/>
    </row>
    <row r="9" spans="1:14" ht="13.5" thickBot="1">
      <c r="A9" s="4"/>
      <c r="B9" s="4"/>
      <c r="C9" s="41" t="s">
        <v>35</v>
      </c>
      <c r="D9" s="42"/>
      <c r="E9" s="43"/>
      <c r="F9" s="5" t="s">
        <v>67</v>
      </c>
      <c r="G9" s="5" t="s">
        <v>68</v>
      </c>
      <c r="H9" s="5" t="s">
        <v>70</v>
      </c>
      <c r="I9" s="5" t="s">
        <v>71</v>
      </c>
      <c r="J9" s="5" t="s">
        <v>69</v>
      </c>
      <c r="K9" s="5" t="s">
        <v>92</v>
      </c>
      <c r="L9" s="22" t="s">
        <v>72</v>
      </c>
      <c r="M9" s="49" t="s">
        <v>112</v>
      </c>
      <c r="N9" s="50"/>
    </row>
    <row r="10" spans="1:14" ht="12.75">
      <c r="A10" s="6" t="s">
        <v>0</v>
      </c>
      <c r="B10" s="7" t="s">
        <v>1</v>
      </c>
      <c r="C10" s="8" t="s">
        <v>3</v>
      </c>
      <c r="D10" s="8" t="s">
        <v>6</v>
      </c>
      <c r="E10" s="8" t="s">
        <v>131</v>
      </c>
      <c r="F10" s="9" t="s">
        <v>66</v>
      </c>
      <c r="G10" s="9" t="s">
        <v>90</v>
      </c>
      <c r="H10" s="8" t="s">
        <v>4</v>
      </c>
      <c r="I10" s="8" t="s">
        <v>5</v>
      </c>
      <c r="J10" s="8" t="s">
        <v>91</v>
      </c>
      <c r="K10" s="8" t="s">
        <v>93</v>
      </c>
      <c r="L10" s="23">
        <v>2020</v>
      </c>
      <c r="M10" s="23">
        <v>2021</v>
      </c>
      <c r="N10" s="23">
        <v>2022</v>
      </c>
    </row>
    <row r="11" spans="1:14" ht="12.75">
      <c r="A11" s="6"/>
      <c r="B11" s="6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/>
      <c r="M11" s="17"/>
      <c r="N11" s="17"/>
    </row>
    <row r="12" spans="1:14" ht="12.75">
      <c r="A12" s="10">
        <v>6</v>
      </c>
      <c r="B12" s="10" t="s">
        <v>7</v>
      </c>
      <c r="C12" s="27">
        <v>5448906</v>
      </c>
      <c r="D12" s="27">
        <f aca="true" t="shared" si="0" ref="D12:K12">SUM(D13+D40+D46+D49+D56)</f>
        <v>578498</v>
      </c>
      <c r="E12" s="27">
        <f t="shared" si="0"/>
        <v>128500</v>
      </c>
      <c r="F12" s="27">
        <f t="shared" si="0"/>
        <v>20000</v>
      </c>
      <c r="G12" s="27">
        <f t="shared" si="0"/>
        <v>76000</v>
      </c>
      <c r="H12" s="27">
        <f t="shared" si="0"/>
        <v>89220</v>
      </c>
      <c r="I12" s="27">
        <f t="shared" si="0"/>
        <v>60000</v>
      </c>
      <c r="J12" s="27">
        <f t="shared" si="0"/>
        <v>0</v>
      </c>
      <c r="K12" s="27">
        <f t="shared" si="0"/>
        <v>0</v>
      </c>
      <c r="L12" s="27">
        <v>6401124</v>
      </c>
      <c r="M12" s="27">
        <v>6294263</v>
      </c>
      <c r="N12" s="27">
        <v>6297892</v>
      </c>
    </row>
    <row r="13" spans="1:14" ht="12.75">
      <c r="A13" s="10">
        <v>63</v>
      </c>
      <c r="B13" s="10" t="s">
        <v>9</v>
      </c>
      <c r="C13" s="27">
        <v>5448906</v>
      </c>
      <c r="D13" s="27">
        <f aca="true" t="shared" si="1" ref="D13:K13">SUM(D14:D39)</f>
        <v>0</v>
      </c>
      <c r="E13" s="27">
        <f t="shared" si="1"/>
        <v>0</v>
      </c>
      <c r="F13" s="27">
        <f>F24</f>
        <v>20000</v>
      </c>
      <c r="G13" s="27">
        <f>G24</f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>SUM(C13:K13)</f>
        <v>5468906</v>
      </c>
      <c r="M13" s="27">
        <v>5419498</v>
      </c>
      <c r="N13" s="27">
        <v>5423127</v>
      </c>
    </row>
    <row r="14" spans="1:14" ht="12.75">
      <c r="A14" s="12">
        <v>63231</v>
      </c>
      <c r="B14" s="12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7"/>
      <c r="M14" s="28"/>
      <c r="N14" s="28"/>
    </row>
    <row r="15" spans="1:14" ht="12.75">
      <c r="A15" s="12">
        <v>63241</v>
      </c>
      <c r="B15" s="12" t="s">
        <v>137</v>
      </c>
      <c r="C15" s="28"/>
      <c r="D15" s="28"/>
      <c r="E15" s="28"/>
      <c r="F15" s="28"/>
      <c r="G15" s="28"/>
      <c r="H15" s="28"/>
      <c r="I15" s="28"/>
      <c r="J15" s="28"/>
      <c r="K15" s="28"/>
      <c r="L15" s="27"/>
      <c r="M15" s="28"/>
      <c r="N15" s="28"/>
    </row>
    <row r="16" spans="1:14" ht="12.75">
      <c r="A16" s="6">
        <v>63311</v>
      </c>
      <c r="B16" s="6" t="s">
        <v>8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8"/>
      <c r="N16" s="28"/>
    </row>
    <row r="17" spans="1:14" ht="12.75">
      <c r="A17" s="6">
        <v>63313</v>
      </c>
      <c r="B17" s="6" t="s">
        <v>74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8"/>
      <c r="N17" s="28"/>
    </row>
    <row r="18" spans="1:14" ht="12.75">
      <c r="A18" s="6">
        <v>63314</v>
      </c>
      <c r="B18" s="6" t="s">
        <v>75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8"/>
      <c r="N18" s="28"/>
    </row>
    <row r="19" spans="1:14" ht="12.75">
      <c r="A19" s="6">
        <v>63321</v>
      </c>
      <c r="B19" s="6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8"/>
      <c r="N19" s="28"/>
    </row>
    <row r="20" spans="1:14" ht="12.75">
      <c r="A20" s="6">
        <v>63323</v>
      </c>
      <c r="B20" s="6" t="s">
        <v>73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8"/>
      <c r="N20" s="28"/>
    </row>
    <row r="21" spans="1:14" ht="12.75">
      <c r="A21" s="6">
        <v>63324</v>
      </c>
      <c r="B21" s="6" t="s">
        <v>76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8"/>
      <c r="N21" s="28"/>
    </row>
    <row r="22" spans="1:14" ht="12.75">
      <c r="A22" s="6">
        <v>63414</v>
      </c>
      <c r="B22" s="6" t="s">
        <v>11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8"/>
      <c r="N22" s="28"/>
    </row>
    <row r="23" spans="1:14" ht="12.75">
      <c r="A23" s="6">
        <v>63416</v>
      </c>
      <c r="B23" s="6" t="s">
        <v>12</v>
      </c>
      <c r="C23" s="29"/>
      <c r="D23" s="29"/>
      <c r="E23" s="29"/>
      <c r="F23" s="29"/>
      <c r="G23" s="27"/>
      <c r="H23" s="29"/>
      <c r="I23" s="29"/>
      <c r="J23" s="29"/>
      <c r="K23" s="29"/>
      <c r="L23" s="29"/>
      <c r="M23" s="28"/>
      <c r="N23" s="28"/>
    </row>
    <row r="24" spans="1:14" ht="12.75">
      <c r="A24" s="11">
        <v>636</v>
      </c>
      <c r="B24" s="11" t="s">
        <v>192</v>
      </c>
      <c r="C24" s="30">
        <v>5360906</v>
      </c>
      <c r="D24" s="29"/>
      <c r="E24" s="29"/>
      <c r="F24" s="30">
        <f>F26</f>
        <v>20000</v>
      </c>
      <c r="G24" s="27">
        <f>G26</f>
        <v>0</v>
      </c>
      <c r="H24" s="29"/>
      <c r="I24" s="29"/>
      <c r="J24" s="29"/>
      <c r="K24" s="29"/>
      <c r="L24" s="30">
        <v>5380906</v>
      </c>
      <c r="M24" s="28">
        <v>5419498</v>
      </c>
      <c r="N24" s="28">
        <v>5423127</v>
      </c>
    </row>
    <row r="25" spans="1:14" ht="12.75">
      <c r="A25" s="6">
        <v>63612</v>
      </c>
      <c r="B25" s="6" t="s">
        <v>164</v>
      </c>
      <c r="C25" s="29">
        <v>5125906</v>
      </c>
      <c r="D25" s="29"/>
      <c r="E25" s="29"/>
      <c r="F25" s="29"/>
      <c r="G25" s="27"/>
      <c r="H25" s="29"/>
      <c r="I25" s="29"/>
      <c r="J25" s="29"/>
      <c r="K25" s="29"/>
      <c r="L25" s="29">
        <v>5125906</v>
      </c>
      <c r="M25" s="28">
        <v>5149498</v>
      </c>
      <c r="N25" s="28">
        <v>5153127</v>
      </c>
    </row>
    <row r="26" spans="1:14" ht="12.75">
      <c r="A26" s="6">
        <v>63613</v>
      </c>
      <c r="B26" s="6" t="s">
        <v>165</v>
      </c>
      <c r="C26" s="29"/>
      <c r="D26" s="29"/>
      <c r="E26" s="29"/>
      <c r="F26" s="29">
        <v>20000</v>
      </c>
      <c r="G26" s="27"/>
      <c r="H26" s="29"/>
      <c r="I26" s="29"/>
      <c r="J26" s="29"/>
      <c r="K26" s="29"/>
      <c r="L26" s="29">
        <v>20000</v>
      </c>
      <c r="M26" s="28">
        <v>20000</v>
      </c>
      <c r="N26" s="28">
        <v>20000</v>
      </c>
    </row>
    <row r="27" spans="1:14" ht="12.75">
      <c r="A27" s="6">
        <v>63622</v>
      </c>
      <c r="B27" s="6" t="s">
        <v>166</v>
      </c>
      <c r="C27" s="29">
        <v>235000</v>
      </c>
      <c r="D27" s="29"/>
      <c r="E27" s="29"/>
      <c r="F27" s="29"/>
      <c r="G27" s="27"/>
      <c r="H27" s="29"/>
      <c r="I27" s="29"/>
      <c r="J27" s="29"/>
      <c r="K27" s="29"/>
      <c r="L27" s="29">
        <v>235000</v>
      </c>
      <c r="M27" s="28">
        <v>250000</v>
      </c>
      <c r="N27" s="28">
        <v>250000</v>
      </c>
    </row>
    <row r="28" spans="1:14" ht="12.75">
      <c r="A28" s="6">
        <v>63623</v>
      </c>
      <c r="B28" s="6" t="s">
        <v>167</v>
      </c>
      <c r="C28" s="29"/>
      <c r="D28" s="29"/>
      <c r="E28" s="29"/>
      <c r="F28" s="29"/>
      <c r="G28" s="27"/>
      <c r="H28" s="29"/>
      <c r="I28" s="29"/>
      <c r="J28" s="29"/>
      <c r="K28" s="29"/>
      <c r="L28" s="29"/>
      <c r="M28" s="28"/>
      <c r="N28" s="28"/>
    </row>
    <row r="29" spans="1:14" ht="12.75">
      <c r="A29" s="11">
        <v>638</v>
      </c>
      <c r="B29" s="11" t="s">
        <v>224</v>
      </c>
      <c r="C29" s="30">
        <v>88000</v>
      </c>
      <c r="D29" s="29"/>
      <c r="E29" s="29"/>
      <c r="F29" s="29"/>
      <c r="G29" s="27"/>
      <c r="H29" s="29"/>
      <c r="I29" s="29"/>
      <c r="J29" s="29"/>
      <c r="K29" s="29"/>
      <c r="L29" s="30">
        <v>88000</v>
      </c>
      <c r="M29" s="28"/>
      <c r="N29" s="28"/>
    </row>
    <row r="30" spans="1:14" ht="12.75">
      <c r="A30" s="6">
        <v>63812</v>
      </c>
      <c r="B30" s="6" t="s">
        <v>168</v>
      </c>
      <c r="C30" s="29">
        <v>88000</v>
      </c>
      <c r="D30" s="29"/>
      <c r="E30" s="29"/>
      <c r="F30" s="29"/>
      <c r="G30" s="27"/>
      <c r="H30" s="29"/>
      <c r="I30" s="29"/>
      <c r="J30" s="29"/>
      <c r="K30" s="29"/>
      <c r="L30" s="29">
        <v>88000</v>
      </c>
      <c r="M30" s="28"/>
      <c r="N30" s="28"/>
    </row>
    <row r="31" spans="1:14" ht="12.75">
      <c r="A31" s="6">
        <v>63813</v>
      </c>
      <c r="B31" s="6" t="s">
        <v>169</v>
      </c>
      <c r="C31" s="29"/>
      <c r="D31" s="29"/>
      <c r="E31" s="29"/>
      <c r="F31" s="29"/>
      <c r="G31" s="27"/>
      <c r="H31" s="29"/>
      <c r="I31" s="29"/>
      <c r="J31" s="29"/>
      <c r="K31" s="29"/>
      <c r="L31" s="29"/>
      <c r="M31" s="28"/>
      <c r="N31" s="28"/>
    </row>
    <row r="32" spans="1:14" ht="12.75">
      <c r="A32" s="6">
        <v>63814</v>
      </c>
      <c r="B32" s="6" t="s">
        <v>170</v>
      </c>
      <c r="C32" s="29"/>
      <c r="D32" s="29"/>
      <c r="E32" s="29"/>
      <c r="F32" s="29"/>
      <c r="G32" s="27"/>
      <c r="H32" s="29"/>
      <c r="I32" s="29"/>
      <c r="J32" s="29"/>
      <c r="K32" s="29"/>
      <c r="L32" s="29"/>
      <c r="M32" s="28"/>
      <c r="N32" s="28"/>
    </row>
    <row r="33" spans="1:14" ht="12.75">
      <c r="A33" s="6">
        <v>63822</v>
      </c>
      <c r="B33" s="6" t="s">
        <v>171</v>
      </c>
      <c r="C33" s="29"/>
      <c r="D33" s="29"/>
      <c r="E33" s="29"/>
      <c r="F33" s="29"/>
      <c r="G33" s="27"/>
      <c r="H33" s="29"/>
      <c r="I33" s="29"/>
      <c r="J33" s="29"/>
      <c r="K33" s="29"/>
      <c r="L33" s="29"/>
      <c r="M33" s="28"/>
      <c r="N33" s="28"/>
    </row>
    <row r="34" spans="1:14" ht="12.75">
      <c r="A34" s="6">
        <v>63823</v>
      </c>
      <c r="B34" s="6" t="s">
        <v>172</v>
      </c>
      <c r="C34" s="29"/>
      <c r="D34" s="29"/>
      <c r="E34" s="29"/>
      <c r="F34" s="29"/>
      <c r="G34" s="27"/>
      <c r="H34" s="29"/>
      <c r="I34" s="29"/>
      <c r="J34" s="29"/>
      <c r="K34" s="29"/>
      <c r="L34" s="29"/>
      <c r="M34" s="28"/>
      <c r="N34" s="28"/>
    </row>
    <row r="35" spans="1:14" ht="12.75">
      <c r="A35" s="6">
        <v>63824</v>
      </c>
      <c r="B35" s="6" t="s">
        <v>173</v>
      </c>
      <c r="C35" s="29"/>
      <c r="D35" s="29"/>
      <c r="E35" s="29"/>
      <c r="F35" s="29"/>
      <c r="G35" s="27"/>
      <c r="H35" s="29"/>
      <c r="I35" s="29"/>
      <c r="J35" s="29"/>
      <c r="K35" s="29"/>
      <c r="L35" s="29"/>
      <c r="M35" s="28"/>
      <c r="N35" s="28"/>
    </row>
    <row r="36" spans="1:14" ht="12.75">
      <c r="A36" s="6">
        <v>63911</v>
      </c>
      <c r="B36" s="6" t="s">
        <v>174</v>
      </c>
      <c r="C36" s="29"/>
      <c r="D36" s="29"/>
      <c r="E36" s="29"/>
      <c r="F36" s="29"/>
      <c r="G36" s="27"/>
      <c r="H36" s="29"/>
      <c r="I36" s="29"/>
      <c r="J36" s="29"/>
      <c r="K36" s="29"/>
      <c r="L36" s="29"/>
      <c r="M36" s="28"/>
      <c r="N36" s="28"/>
    </row>
    <row r="37" spans="1:14" ht="12.75">
      <c r="A37" s="6">
        <v>63921</v>
      </c>
      <c r="B37" s="6" t="s">
        <v>175</v>
      </c>
      <c r="C37" s="29"/>
      <c r="D37" s="29"/>
      <c r="E37" s="29"/>
      <c r="F37" s="29"/>
      <c r="G37" s="27"/>
      <c r="H37" s="29"/>
      <c r="I37" s="29"/>
      <c r="J37" s="29"/>
      <c r="K37" s="29"/>
      <c r="L37" s="29"/>
      <c r="M37" s="28"/>
      <c r="N37" s="28"/>
    </row>
    <row r="38" spans="1:14" ht="12.75">
      <c r="A38" s="6">
        <v>63931</v>
      </c>
      <c r="B38" s="6" t="s">
        <v>176</v>
      </c>
      <c r="C38" s="29"/>
      <c r="D38" s="29"/>
      <c r="E38" s="29"/>
      <c r="F38" s="29"/>
      <c r="G38" s="27"/>
      <c r="H38" s="29"/>
      <c r="I38" s="29"/>
      <c r="J38" s="29"/>
      <c r="K38" s="29"/>
      <c r="L38" s="29"/>
      <c r="M38" s="28"/>
      <c r="N38" s="28"/>
    </row>
    <row r="39" spans="1:14" ht="12.75">
      <c r="A39" s="6">
        <v>63941</v>
      </c>
      <c r="B39" s="6" t="s">
        <v>177</v>
      </c>
      <c r="C39" s="29"/>
      <c r="D39" s="29"/>
      <c r="E39" s="29"/>
      <c r="F39" s="29"/>
      <c r="G39" s="27"/>
      <c r="H39" s="29"/>
      <c r="I39" s="29"/>
      <c r="J39" s="29"/>
      <c r="K39" s="29"/>
      <c r="L39" s="29"/>
      <c r="M39" s="28"/>
      <c r="N39" s="28"/>
    </row>
    <row r="40" spans="1:14" ht="12.75">
      <c r="A40" s="10">
        <v>64</v>
      </c>
      <c r="B40" s="10" t="s">
        <v>13</v>
      </c>
      <c r="C40" s="27"/>
      <c r="D40" s="27">
        <f aca="true" t="shared" si="2" ref="D40:K40">SUM(D42:D45)</f>
        <v>0</v>
      </c>
      <c r="E40" s="27">
        <f t="shared" si="2"/>
        <v>0</v>
      </c>
      <c r="F40" s="27">
        <f t="shared" si="2"/>
        <v>0</v>
      </c>
      <c r="G40" s="27">
        <f t="shared" si="2"/>
        <v>0</v>
      </c>
      <c r="H40" s="27">
        <f t="shared" si="2"/>
        <v>20</v>
      </c>
      <c r="I40" s="27">
        <f t="shared" si="2"/>
        <v>0</v>
      </c>
      <c r="J40" s="27">
        <f t="shared" si="2"/>
        <v>0</v>
      </c>
      <c r="K40" s="27">
        <f t="shared" si="2"/>
        <v>0</v>
      </c>
      <c r="L40" s="30">
        <f>SUM(D40:K40)</f>
        <v>20</v>
      </c>
      <c r="M40" s="27">
        <v>20</v>
      </c>
      <c r="N40" s="27">
        <v>20</v>
      </c>
    </row>
    <row r="41" spans="1:14" ht="12.75">
      <c r="A41" s="10">
        <v>641</v>
      </c>
      <c r="B41" s="10" t="s">
        <v>194</v>
      </c>
      <c r="C41" s="27"/>
      <c r="D41" s="27"/>
      <c r="E41" s="27"/>
      <c r="F41" s="27"/>
      <c r="G41" s="27"/>
      <c r="H41" s="27">
        <f>H43+G44+H45</f>
        <v>20</v>
      </c>
      <c r="I41" s="27"/>
      <c r="J41" s="27"/>
      <c r="K41" s="27"/>
      <c r="L41" s="30">
        <f>SUM(H41:K41)</f>
        <v>20</v>
      </c>
      <c r="M41" s="27"/>
      <c r="N41" s="27"/>
    </row>
    <row r="42" spans="1:14" ht="12.75">
      <c r="A42" s="6">
        <v>64131</v>
      </c>
      <c r="B42" s="6" t="s">
        <v>14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/>
      <c r="N42" s="28"/>
    </row>
    <row r="43" spans="1:14" ht="12.75">
      <c r="A43" s="6">
        <v>64132</v>
      </c>
      <c r="B43" s="6" t="s">
        <v>15</v>
      </c>
      <c r="C43" s="29"/>
      <c r="D43" s="29"/>
      <c r="E43" s="29"/>
      <c r="F43" s="29"/>
      <c r="G43" s="29"/>
      <c r="H43" s="29">
        <v>20</v>
      </c>
      <c r="I43" s="29"/>
      <c r="J43" s="29"/>
      <c r="K43" s="29"/>
      <c r="L43" s="29">
        <f>SUM(H43:K43)</f>
        <v>20</v>
      </c>
      <c r="M43" s="28">
        <v>20</v>
      </c>
      <c r="N43" s="28">
        <v>20</v>
      </c>
    </row>
    <row r="44" spans="1:14" ht="12.75">
      <c r="A44" s="6">
        <v>64199</v>
      </c>
      <c r="B44" s="6" t="s">
        <v>16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8"/>
      <c r="N44" s="28"/>
    </row>
    <row r="45" spans="1:14" ht="12.75">
      <c r="A45" s="6">
        <v>64229</v>
      </c>
      <c r="B45" s="6" t="s">
        <v>133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8"/>
      <c r="N45" s="28"/>
    </row>
    <row r="46" spans="1:14" ht="12.75">
      <c r="A46" s="10">
        <v>65</v>
      </c>
      <c r="B46" s="10" t="s">
        <v>94</v>
      </c>
      <c r="C46" s="27"/>
      <c r="D46" s="27">
        <f aca="true" t="shared" si="3" ref="D46:K46">SUM(D48+R48)</f>
        <v>0</v>
      </c>
      <c r="E46" s="27">
        <f t="shared" si="3"/>
        <v>0</v>
      </c>
      <c r="F46" s="27">
        <f t="shared" si="3"/>
        <v>0</v>
      </c>
      <c r="G46" s="27">
        <f t="shared" si="3"/>
        <v>76000</v>
      </c>
      <c r="H46" s="27">
        <f t="shared" si="3"/>
        <v>0</v>
      </c>
      <c r="I46" s="27">
        <f t="shared" si="3"/>
        <v>0</v>
      </c>
      <c r="J46" s="27">
        <f t="shared" si="3"/>
        <v>0</v>
      </c>
      <c r="K46" s="27">
        <f t="shared" si="3"/>
        <v>0</v>
      </c>
      <c r="L46" s="30">
        <f>SUM(D46:K46)</f>
        <v>76000</v>
      </c>
      <c r="M46" s="27">
        <v>76000</v>
      </c>
      <c r="N46" s="27">
        <v>76000</v>
      </c>
    </row>
    <row r="47" spans="1:14" ht="12.75">
      <c r="A47" s="10">
        <v>652</v>
      </c>
      <c r="B47" s="10" t="s">
        <v>193</v>
      </c>
      <c r="C47" s="27"/>
      <c r="D47" s="27"/>
      <c r="E47" s="27"/>
      <c r="F47" s="27"/>
      <c r="G47" s="27">
        <f>G48</f>
        <v>76000</v>
      </c>
      <c r="H47" s="27"/>
      <c r="I47" s="27"/>
      <c r="J47" s="27"/>
      <c r="K47" s="27"/>
      <c r="L47" s="30">
        <f>SUM(G47:K47)</f>
        <v>76000</v>
      </c>
      <c r="M47" s="27"/>
      <c r="N47" s="27"/>
    </row>
    <row r="48" spans="1:14" ht="12.75">
      <c r="A48" s="6">
        <v>65269</v>
      </c>
      <c r="B48" s="6" t="s">
        <v>17</v>
      </c>
      <c r="C48" s="29"/>
      <c r="D48" s="29"/>
      <c r="E48" s="29"/>
      <c r="F48" s="29"/>
      <c r="G48" s="29">
        <v>76000</v>
      </c>
      <c r="H48" s="29"/>
      <c r="I48" s="29"/>
      <c r="J48" s="29"/>
      <c r="K48" s="29"/>
      <c r="L48" s="29">
        <f>SUM(G48:K48)</f>
        <v>76000</v>
      </c>
      <c r="M48" s="28"/>
      <c r="N48" s="28"/>
    </row>
    <row r="49" spans="1:14" ht="12.75">
      <c r="A49" s="10">
        <v>66</v>
      </c>
      <c r="B49" s="10" t="s">
        <v>77</v>
      </c>
      <c r="C49" s="27"/>
      <c r="D49" s="27">
        <f aca="true" t="shared" si="4" ref="D49:K49">SUM(D51:D55)</f>
        <v>0</v>
      </c>
      <c r="E49" s="27">
        <f t="shared" si="4"/>
        <v>0</v>
      </c>
      <c r="F49" s="27">
        <f t="shared" si="4"/>
        <v>0</v>
      </c>
      <c r="G49" s="27">
        <f t="shared" si="4"/>
        <v>0</v>
      </c>
      <c r="H49" s="27">
        <f t="shared" si="4"/>
        <v>89200</v>
      </c>
      <c r="I49" s="27">
        <v>60000</v>
      </c>
      <c r="J49" s="27">
        <f t="shared" si="4"/>
        <v>0</v>
      </c>
      <c r="K49" s="27">
        <f t="shared" si="4"/>
        <v>0</v>
      </c>
      <c r="L49" s="30">
        <v>149200</v>
      </c>
      <c r="M49" s="27">
        <v>99200</v>
      </c>
      <c r="N49" s="27">
        <v>99200</v>
      </c>
    </row>
    <row r="50" spans="1:14" ht="12.75">
      <c r="A50" s="10">
        <v>661</v>
      </c>
      <c r="B50" s="10" t="s">
        <v>77</v>
      </c>
      <c r="C50" s="27"/>
      <c r="D50" s="27"/>
      <c r="E50" s="27"/>
      <c r="F50" s="27"/>
      <c r="G50" s="27"/>
      <c r="H50" s="27">
        <f>H51+H52</f>
        <v>89200</v>
      </c>
      <c r="I50" s="27"/>
      <c r="J50" s="27"/>
      <c r="K50" s="27"/>
      <c r="L50" s="30">
        <v>89200</v>
      </c>
      <c r="M50" s="27"/>
      <c r="N50" s="27"/>
    </row>
    <row r="51" spans="1:14" ht="12.75">
      <c r="A51" s="6">
        <v>66142</v>
      </c>
      <c r="B51" s="6" t="s">
        <v>18</v>
      </c>
      <c r="C51" s="29"/>
      <c r="D51" s="29"/>
      <c r="E51" s="29"/>
      <c r="F51" s="29"/>
      <c r="G51" s="29"/>
      <c r="H51" s="29">
        <v>2000</v>
      </c>
      <c r="I51" s="29"/>
      <c r="J51" s="29"/>
      <c r="K51" s="29"/>
      <c r="L51" s="29">
        <v>2000</v>
      </c>
      <c r="M51" s="28"/>
      <c r="N51" s="28"/>
    </row>
    <row r="52" spans="1:14" ht="12.75">
      <c r="A52" s="6">
        <v>66151</v>
      </c>
      <c r="B52" s="6" t="s">
        <v>19</v>
      </c>
      <c r="C52" s="29"/>
      <c r="D52" s="29"/>
      <c r="E52" s="29"/>
      <c r="F52" s="29"/>
      <c r="G52" s="29"/>
      <c r="H52" s="29">
        <v>87200</v>
      </c>
      <c r="I52" s="29"/>
      <c r="J52" s="29"/>
      <c r="K52" s="29"/>
      <c r="L52" s="29">
        <f>SUM(H52:K52)</f>
        <v>87200</v>
      </c>
      <c r="M52" s="28"/>
      <c r="N52" s="28"/>
    </row>
    <row r="53" spans="1:14" ht="12.75">
      <c r="A53" s="11">
        <v>663</v>
      </c>
      <c r="B53" s="11" t="s">
        <v>232</v>
      </c>
      <c r="C53" s="30"/>
      <c r="D53" s="30"/>
      <c r="E53" s="30"/>
      <c r="F53" s="30"/>
      <c r="G53" s="30"/>
      <c r="H53" s="30"/>
      <c r="I53" s="30">
        <v>60000</v>
      </c>
      <c r="J53" s="30"/>
      <c r="K53" s="30"/>
      <c r="L53" s="30">
        <v>60000</v>
      </c>
      <c r="M53" s="30"/>
      <c r="N53" s="30"/>
    </row>
    <row r="54" spans="1:14" ht="12.75">
      <c r="A54" s="6">
        <v>66314</v>
      </c>
      <c r="B54" s="6" t="s">
        <v>78</v>
      </c>
      <c r="C54" s="29"/>
      <c r="D54" s="29"/>
      <c r="E54" s="29"/>
      <c r="F54" s="29"/>
      <c r="G54" s="29"/>
      <c r="H54" s="29"/>
      <c r="I54" s="29">
        <v>10000</v>
      </c>
      <c r="J54" s="29"/>
      <c r="K54" s="29"/>
      <c r="L54" s="29">
        <v>10000</v>
      </c>
      <c r="M54" s="28"/>
      <c r="N54" s="28"/>
    </row>
    <row r="55" spans="1:14" ht="12.75">
      <c r="A55" s="6">
        <v>66324</v>
      </c>
      <c r="B55" s="6" t="s">
        <v>79</v>
      </c>
      <c r="C55" s="29"/>
      <c r="D55" s="29"/>
      <c r="E55" s="29"/>
      <c r="F55" s="29"/>
      <c r="G55" s="29"/>
      <c r="H55" s="29"/>
      <c r="I55" s="29">
        <v>50000</v>
      </c>
      <c r="J55" s="29"/>
      <c r="K55" s="29"/>
      <c r="L55" s="29">
        <v>50000</v>
      </c>
      <c r="M55" s="28"/>
      <c r="N55" s="28"/>
    </row>
    <row r="56" spans="1:14" ht="12.75">
      <c r="A56" s="10">
        <v>67</v>
      </c>
      <c r="B56" s="10" t="s">
        <v>20</v>
      </c>
      <c r="C56" s="28"/>
      <c r="D56" s="27">
        <f aca="true" t="shared" si="5" ref="D56:K56">SUM(D58:D60)</f>
        <v>578498</v>
      </c>
      <c r="E56" s="27">
        <f t="shared" si="5"/>
        <v>128500</v>
      </c>
      <c r="F56" s="27">
        <f t="shared" si="5"/>
        <v>0</v>
      </c>
      <c r="G56" s="27">
        <f t="shared" si="5"/>
        <v>0</v>
      </c>
      <c r="H56" s="27">
        <f t="shared" si="5"/>
        <v>0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30">
        <f>SUM(D56:K56)</f>
        <v>706998</v>
      </c>
      <c r="M56" s="27">
        <v>699545</v>
      </c>
      <c r="N56" s="27">
        <v>699545</v>
      </c>
    </row>
    <row r="57" spans="1:14" ht="12.75">
      <c r="A57" s="10">
        <v>671</v>
      </c>
      <c r="B57" s="10" t="s">
        <v>191</v>
      </c>
      <c r="C57" s="27"/>
      <c r="D57" s="27">
        <f>D58+D59</f>
        <v>578498</v>
      </c>
      <c r="E57" s="27">
        <v>128500</v>
      </c>
      <c r="F57" s="27"/>
      <c r="G57" s="27"/>
      <c r="H57" s="27"/>
      <c r="I57" s="27"/>
      <c r="J57" s="27"/>
      <c r="K57" s="27"/>
      <c r="L57" s="30">
        <f>SUM(D57:K57)</f>
        <v>706998</v>
      </c>
      <c r="M57" s="30"/>
      <c r="N57" s="27"/>
    </row>
    <row r="58" spans="1:14" ht="12.75">
      <c r="A58" s="6">
        <v>67111</v>
      </c>
      <c r="B58" s="6" t="s">
        <v>21</v>
      </c>
      <c r="C58" s="29"/>
      <c r="D58" s="29">
        <v>578498</v>
      </c>
      <c r="E58" s="29">
        <v>128500</v>
      </c>
      <c r="F58" s="29"/>
      <c r="G58" s="29"/>
      <c r="H58" s="29"/>
      <c r="I58" s="29"/>
      <c r="J58" s="29"/>
      <c r="K58" s="29"/>
      <c r="L58" s="29">
        <f>SUM(D58:K58)</f>
        <v>706998</v>
      </c>
      <c r="M58" s="28"/>
      <c r="N58" s="28"/>
    </row>
    <row r="59" spans="1:14" ht="12.75">
      <c r="A59" s="6">
        <v>67121</v>
      </c>
      <c r="B59" s="6" t="s">
        <v>80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8"/>
      <c r="N59" s="28"/>
    </row>
    <row r="60" spans="1:14" ht="12.75">
      <c r="A60" s="6">
        <v>67141</v>
      </c>
      <c r="B60" s="6" t="s">
        <v>158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8"/>
      <c r="N60" s="28"/>
    </row>
    <row r="61" spans="1:14" ht="12.75">
      <c r="A61" s="10">
        <v>7</v>
      </c>
      <c r="B61" s="10" t="s">
        <v>89</v>
      </c>
      <c r="C61" s="27"/>
      <c r="D61" s="27">
        <f aca="true" t="shared" si="6" ref="D61:K61">SUM(D62+Q62)</f>
        <v>0</v>
      </c>
      <c r="E61" s="27">
        <f t="shared" si="6"/>
        <v>0</v>
      </c>
      <c r="F61" s="27">
        <f t="shared" si="6"/>
        <v>0</v>
      </c>
      <c r="G61" s="27">
        <f t="shared" si="6"/>
        <v>0</v>
      </c>
      <c r="H61" s="27">
        <f t="shared" si="6"/>
        <v>0</v>
      </c>
      <c r="I61" s="27">
        <f t="shared" si="6"/>
        <v>0</v>
      </c>
      <c r="J61" s="27">
        <f t="shared" si="6"/>
        <v>7600</v>
      </c>
      <c r="K61" s="27">
        <f t="shared" si="6"/>
        <v>0</v>
      </c>
      <c r="L61" s="30">
        <f>SUM(D61:K61)</f>
        <v>7600</v>
      </c>
      <c r="M61" s="27">
        <v>7600</v>
      </c>
      <c r="N61" s="27">
        <v>7600</v>
      </c>
    </row>
    <row r="62" spans="1:14" ht="12.75">
      <c r="A62" s="10">
        <v>72</v>
      </c>
      <c r="B62" s="10" t="s">
        <v>134</v>
      </c>
      <c r="C62" s="27"/>
      <c r="D62" s="27">
        <f aca="true" t="shared" si="7" ref="D62:K62">SUM(D64:D67)</f>
        <v>0</v>
      </c>
      <c r="E62" s="27">
        <f t="shared" si="7"/>
        <v>0</v>
      </c>
      <c r="F62" s="27">
        <f t="shared" si="7"/>
        <v>0</v>
      </c>
      <c r="G62" s="27">
        <f t="shared" si="7"/>
        <v>0</v>
      </c>
      <c r="H62" s="27">
        <f t="shared" si="7"/>
        <v>0</v>
      </c>
      <c r="I62" s="27">
        <f t="shared" si="7"/>
        <v>0</v>
      </c>
      <c r="J62" s="27">
        <v>7600</v>
      </c>
      <c r="K62" s="27">
        <f t="shared" si="7"/>
        <v>0</v>
      </c>
      <c r="L62" s="30">
        <v>7600</v>
      </c>
      <c r="M62" s="27">
        <v>7600</v>
      </c>
      <c r="N62" s="27">
        <v>7600</v>
      </c>
    </row>
    <row r="63" spans="1:14" ht="12.75">
      <c r="A63" s="10">
        <v>721</v>
      </c>
      <c r="B63" s="10" t="s">
        <v>195</v>
      </c>
      <c r="C63" s="27"/>
      <c r="D63" s="27"/>
      <c r="E63" s="27"/>
      <c r="F63" s="27"/>
      <c r="G63" s="27"/>
      <c r="H63" s="27"/>
      <c r="I63" s="27"/>
      <c r="J63" s="27">
        <f>J64</f>
        <v>7600</v>
      </c>
      <c r="K63" s="27"/>
      <c r="L63" s="30">
        <v>7600</v>
      </c>
      <c r="M63" s="27"/>
      <c r="N63" s="27"/>
    </row>
    <row r="64" spans="1:14" ht="12.75">
      <c r="A64" s="6">
        <v>72129</v>
      </c>
      <c r="B64" s="6" t="s">
        <v>22</v>
      </c>
      <c r="C64" s="29"/>
      <c r="D64" s="29"/>
      <c r="E64" s="29"/>
      <c r="F64" s="29"/>
      <c r="G64" s="29"/>
      <c r="H64" s="29"/>
      <c r="I64" s="29"/>
      <c r="J64" s="29">
        <v>7600</v>
      </c>
      <c r="K64" s="29"/>
      <c r="L64" s="29">
        <v>7600</v>
      </c>
      <c r="M64" s="28"/>
      <c r="N64" s="28"/>
    </row>
    <row r="65" spans="1:14" ht="12.75">
      <c r="A65" s="11">
        <v>722</v>
      </c>
      <c r="B65" s="11" t="s">
        <v>196</v>
      </c>
      <c r="C65" s="29"/>
      <c r="D65" s="29"/>
      <c r="E65" s="29"/>
      <c r="F65" s="29"/>
      <c r="G65" s="29"/>
      <c r="H65" s="29"/>
      <c r="I65" s="29"/>
      <c r="J65" s="30">
        <f>J66+J67</f>
        <v>0</v>
      </c>
      <c r="K65" s="29"/>
      <c r="L65" s="29"/>
      <c r="M65" s="28"/>
      <c r="N65" s="28"/>
    </row>
    <row r="66" spans="1:14" ht="12.75">
      <c r="A66" s="6">
        <v>72273</v>
      </c>
      <c r="B66" s="6" t="s">
        <v>23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8"/>
      <c r="N66" s="28"/>
    </row>
    <row r="67" spans="1:14" ht="12.75">
      <c r="A67" s="6">
        <v>72319</v>
      </c>
      <c r="B67" s="6" t="s">
        <v>24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8"/>
      <c r="N67" s="28"/>
    </row>
    <row r="68" spans="1:14" ht="12.75">
      <c r="A68" s="10">
        <v>8</v>
      </c>
      <c r="B68" s="10" t="s">
        <v>98</v>
      </c>
      <c r="C68" s="27"/>
      <c r="D68" s="27">
        <f aca="true" t="shared" si="8" ref="D68:K68">SUM(D69+R69)</f>
        <v>0</v>
      </c>
      <c r="E68" s="27">
        <f t="shared" si="8"/>
        <v>0</v>
      </c>
      <c r="F68" s="27">
        <f t="shared" si="8"/>
        <v>0</v>
      </c>
      <c r="G68" s="27">
        <f t="shared" si="8"/>
        <v>0</v>
      </c>
      <c r="H68" s="27">
        <f t="shared" si="8"/>
        <v>0</v>
      </c>
      <c r="I68" s="27">
        <f t="shared" si="8"/>
        <v>0</v>
      </c>
      <c r="J68" s="27">
        <f t="shared" si="8"/>
        <v>0</v>
      </c>
      <c r="K68" s="27">
        <f t="shared" si="8"/>
        <v>0</v>
      </c>
      <c r="L68" s="30"/>
      <c r="M68" s="27"/>
      <c r="N68" s="27"/>
    </row>
    <row r="69" spans="1:14" ht="12.75">
      <c r="A69" s="10">
        <v>84</v>
      </c>
      <c r="B69" s="10" t="s">
        <v>135</v>
      </c>
      <c r="C69" s="27"/>
      <c r="D69" s="27">
        <f aca="true" t="shared" si="9" ref="D69:K69">SUM(D70+Q70)</f>
        <v>0</v>
      </c>
      <c r="E69" s="27">
        <f t="shared" si="9"/>
        <v>0</v>
      </c>
      <c r="F69" s="27">
        <f t="shared" si="9"/>
        <v>0</v>
      </c>
      <c r="G69" s="27">
        <f t="shared" si="9"/>
        <v>0</v>
      </c>
      <c r="H69" s="27">
        <f t="shared" si="9"/>
        <v>0</v>
      </c>
      <c r="I69" s="27">
        <f t="shared" si="9"/>
        <v>0</v>
      </c>
      <c r="J69" s="27">
        <f t="shared" si="9"/>
        <v>0</v>
      </c>
      <c r="K69" s="27">
        <f t="shared" si="9"/>
        <v>0</v>
      </c>
      <c r="L69" s="30"/>
      <c r="M69" s="27"/>
      <c r="N69" s="27"/>
    </row>
    <row r="70" spans="1:14" ht="12.75">
      <c r="A70" s="6">
        <v>84221</v>
      </c>
      <c r="B70" s="6" t="s">
        <v>97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8"/>
      <c r="N70" s="28"/>
    </row>
    <row r="71" spans="1:14" ht="12.75">
      <c r="A71" s="11">
        <v>9</v>
      </c>
      <c r="B71" s="11" t="s">
        <v>210</v>
      </c>
      <c r="C71" s="29"/>
      <c r="D71" s="29"/>
      <c r="E71" s="29"/>
      <c r="F71" s="29"/>
      <c r="G71" s="29"/>
      <c r="H71" s="30"/>
      <c r="I71" s="29"/>
      <c r="J71" s="29"/>
      <c r="K71" s="29"/>
      <c r="L71" s="30"/>
      <c r="M71" s="28"/>
      <c r="N71" s="28"/>
    </row>
    <row r="72" spans="1:14" ht="12.75">
      <c r="A72" s="11">
        <v>92</v>
      </c>
      <c r="B72" s="11" t="s">
        <v>211</v>
      </c>
      <c r="C72" s="29"/>
      <c r="D72" s="29"/>
      <c r="E72" s="29"/>
      <c r="F72" s="29"/>
      <c r="G72" s="29"/>
      <c r="H72" s="30"/>
      <c r="I72" s="29"/>
      <c r="J72" s="29"/>
      <c r="K72" s="29"/>
      <c r="L72" s="30"/>
      <c r="M72" s="28"/>
      <c r="N72" s="28"/>
    </row>
    <row r="73" spans="1:14" ht="12.75">
      <c r="A73" s="11">
        <v>922</v>
      </c>
      <c r="B73" s="11" t="s">
        <v>209</v>
      </c>
      <c r="C73" s="29"/>
      <c r="D73" s="29"/>
      <c r="E73" s="29"/>
      <c r="F73" s="29"/>
      <c r="G73" s="29"/>
      <c r="H73" s="30"/>
      <c r="I73" s="29"/>
      <c r="J73" s="29"/>
      <c r="K73" s="29"/>
      <c r="L73" s="30"/>
      <c r="M73" s="28"/>
      <c r="N73" s="28"/>
    </row>
    <row r="74" spans="1:14" ht="12.75">
      <c r="A74" s="12">
        <v>92211</v>
      </c>
      <c r="B74" s="12" t="s">
        <v>208</v>
      </c>
      <c r="C74" s="29">
        <v>647726</v>
      </c>
      <c r="D74" s="29"/>
      <c r="E74" s="29">
        <v>9950</v>
      </c>
      <c r="F74" s="29"/>
      <c r="G74" s="29"/>
      <c r="H74" s="29"/>
      <c r="I74" s="29">
        <v>75000</v>
      </c>
      <c r="J74" s="29"/>
      <c r="K74" s="29"/>
      <c r="L74" s="29">
        <v>732676</v>
      </c>
      <c r="M74" s="28"/>
      <c r="N74" s="28"/>
    </row>
    <row r="75" spans="1:14" ht="12.75">
      <c r="A75" s="6"/>
      <c r="B75" s="10" t="s">
        <v>132</v>
      </c>
      <c r="C75" s="27">
        <v>6096632</v>
      </c>
      <c r="D75" s="27">
        <f>SUM(D12+D61+D68)</f>
        <v>578498</v>
      </c>
      <c r="E75" s="27">
        <v>138450</v>
      </c>
      <c r="F75" s="27">
        <f>SUM(F12+F61+F68)</f>
        <v>20000</v>
      </c>
      <c r="G75" s="27">
        <v>76000</v>
      </c>
      <c r="H75" s="27">
        <v>89220</v>
      </c>
      <c r="I75" s="27">
        <v>135000</v>
      </c>
      <c r="J75" s="27">
        <f>SUM(J12+J61+J68)</f>
        <v>7600</v>
      </c>
      <c r="K75" s="27">
        <f>SUM(K12+K61+K68)</f>
        <v>0</v>
      </c>
      <c r="L75" s="27">
        <f>SUM(C75:K75)</f>
        <v>7141400</v>
      </c>
      <c r="M75" s="27">
        <v>6301863</v>
      </c>
      <c r="N75" s="27">
        <v>6305492</v>
      </c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</row>
    <row r="78" ht="12.75">
      <c r="B78" s="4" t="s">
        <v>25</v>
      </c>
    </row>
    <row r="80" spans="1:14" ht="12.75">
      <c r="A80" s="10">
        <v>3</v>
      </c>
      <c r="B80" s="10" t="s">
        <v>26</v>
      </c>
      <c r="C80" s="27">
        <v>5773632</v>
      </c>
      <c r="D80" s="27">
        <f>SUM(D81+D102+D154)</f>
        <v>578498</v>
      </c>
      <c r="E80" s="27">
        <f>SUM(E81+E102)</f>
        <v>138450</v>
      </c>
      <c r="F80" s="27">
        <f>SUM(F81+F102+F154)</f>
        <v>20000</v>
      </c>
      <c r="G80" s="27">
        <f>SUM(G81+G102+G154)</f>
        <v>76000</v>
      </c>
      <c r="H80" s="27">
        <v>67700</v>
      </c>
      <c r="I80" s="27">
        <v>75000</v>
      </c>
      <c r="J80" s="27">
        <v>0</v>
      </c>
      <c r="K80" s="27">
        <f>SUM(K81+K102+K154)</f>
        <v>0</v>
      </c>
      <c r="L80" s="27">
        <v>6729280</v>
      </c>
      <c r="M80" s="27">
        <v>6001863</v>
      </c>
      <c r="N80" s="27">
        <v>6005492</v>
      </c>
    </row>
    <row r="81" spans="1:14" ht="12.75">
      <c r="A81" s="10">
        <v>31</v>
      </c>
      <c r="B81" s="10" t="s">
        <v>27</v>
      </c>
      <c r="C81" s="27">
        <f>SUM(C82+C90+C99)</f>
        <v>5111406</v>
      </c>
      <c r="D81" s="27"/>
      <c r="E81" s="27">
        <f>SUM(E82+E90+E99)</f>
        <v>30449</v>
      </c>
      <c r="F81" s="27"/>
      <c r="G81" s="27">
        <f>SUM(G84:G101)</f>
        <v>0</v>
      </c>
      <c r="H81" s="27">
        <f>SUM(H84:H101)</f>
        <v>0</v>
      </c>
      <c r="I81" s="27">
        <f>SUM(I84:I101)</f>
        <v>0</v>
      </c>
      <c r="J81" s="27">
        <f>SUM(J84:J101)</f>
        <v>0</v>
      </c>
      <c r="K81" s="27">
        <f>SUM(K84:K101)</f>
        <v>0</v>
      </c>
      <c r="L81" s="27">
        <v>5141855</v>
      </c>
      <c r="M81" s="27">
        <v>5149498</v>
      </c>
      <c r="N81" s="27">
        <v>5153127</v>
      </c>
    </row>
    <row r="82" spans="1:14" ht="12.75">
      <c r="A82" s="10">
        <v>311</v>
      </c>
      <c r="B82" s="10" t="s">
        <v>203</v>
      </c>
      <c r="C82" s="27">
        <v>4302874</v>
      </c>
      <c r="D82" s="27"/>
      <c r="E82" s="27">
        <f>SUM(E84)</f>
        <v>24062</v>
      </c>
      <c r="F82" s="27"/>
      <c r="G82" s="27"/>
      <c r="H82" s="27"/>
      <c r="I82" s="27"/>
      <c r="J82" s="27"/>
      <c r="K82" s="27"/>
      <c r="L82" s="27">
        <v>4326936</v>
      </c>
      <c r="M82" s="27"/>
      <c r="N82" s="27"/>
    </row>
    <row r="83" spans="1:14" ht="12.75">
      <c r="A83" s="10">
        <v>3111</v>
      </c>
      <c r="B83" s="10" t="s">
        <v>213</v>
      </c>
      <c r="C83" s="27">
        <v>3467837</v>
      </c>
      <c r="D83" s="27"/>
      <c r="E83" s="27">
        <v>24062</v>
      </c>
      <c r="F83" s="27"/>
      <c r="G83" s="27"/>
      <c r="H83" s="27"/>
      <c r="I83" s="27"/>
      <c r="J83" s="27"/>
      <c r="K83" s="27"/>
      <c r="L83" s="27">
        <v>3491899</v>
      </c>
      <c r="M83" s="27"/>
      <c r="N83" s="27"/>
    </row>
    <row r="84" spans="1:14" ht="12.75">
      <c r="A84" s="6">
        <v>31111</v>
      </c>
      <c r="B84" s="6" t="s">
        <v>214</v>
      </c>
      <c r="C84" s="29">
        <v>3381337</v>
      </c>
      <c r="D84" s="29"/>
      <c r="E84" s="29">
        <v>24062</v>
      </c>
      <c r="F84" s="29"/>
      <c r="G84" s="27"/>
      <c r="H84" s="27"/>
      <c r="I84" s="27"/>
      <c r="J84" s="27"/>
      <c r="K84" s="27"/>
      <c r="L84" s="28">
        <v>3405399</v>
      </c>
      <c r="M84" s="29"/>
      <c r="N84" s="29"/>
    </row>
    <row r="85" spans="1:14" ht="12.75">
      <c r="A85" s="6">
        <v>31112</v>
      </c>
      <c r="B85" s="6" t="s">
        <v>215</v>
      </c>
      <c r="C85" s="29">
        <v>86500</v>
      </c>
      <c r="D85" s="29"/>
      <c r="E85" s="29"/>
      <c r="F85" s="29"/>
      <c r="G85" s="27"/>
      <c r="H85" s="27"/>
      <c r="I85" s="27"/>
      <c r="J85" s="27"/>
      <c r="K85" s="27"/>
      <c r="L85" s="28">
        <v>86500</v>
      </c>
      <c r="M85" s="29"/>
      <c r="N85" s="29"/>
    </row>
    <row r="86" spans="1:14" ht="12.75">
      <c r="A86" s="11">
        <v>3113</v>
      </c>
      <c r="B86" s="11" t="s">
        <v>216</v>
      </c>
      <c r="C86" s="30">
        <f>SUM(C87)</f>
        <v>180000</v>
      </c>
      <c r="D86" s="29"/>
      <c r="E86" s="29"/>
      <c r="F86" s="29"/>
      <c r="G86" s="27"/>
      <c r="H86" s="27"/>
      <c r="I86" s="27"/>
      <c r="J86" s="27"/>
      <c r="K86" s="27"/>
      <c r="L86" s="27">
        <v>180000</v>
      </c>
      <c r="M86" s="29"/>
      <c r="N86" s="29"/>
    </row>
    <row r="87" spans="1:14" ht="12.75">
      <c r="A87" s="12">
        <v>31131</v>
      </c>
      <c r="B87" s="12" t="s">
        <v>216</v>
      </c>
      <c r="C87" s="29">
        <v>180000</v>
      </c>
      <c r="D87" s="29"/>
      <c r="E87" s="29"/>
      <c r="F87" s="29"/>
      <c r="G87" s="27"/>
      <c r="H87" s="27"/>
      <c r="I87" s="27"/>
      <c r="J87" s="27"/>
      <c r="K87" s="27"/>
      <c r="L87" s="28">
        <v>180000</v>
      </c>
      <c r="M87" s="29"/>
      <c r="N87" s="29"/>
    </row>
    <row r="88" spans="1:14" ht="12.75">
      <c r="A88" s="11">
        <v>3114</v>
      </c>
      <c r="B88" s="11" t="s">
        <v>217</v>
      </c>
      <c r="C88" s="30">
        <v>655037</v>
      </c>
      <c r="D88" s="29"/>
      <c r="E88" s="29"/>
      <c r="F88" s="29"/>
      <c r="G88" s="27"/>
      <c r="H88" s="27"/>
      <c r="I88" s="27"/>
      <c r="J88" s="27"/>
      <c r="K88" s="27"/>
      <c r="L88" s="27">
        <v>655037</v>
      </c>
      <c r="M88" s="29"/>
      <c r="N88" s="29"/>
    </row>
    <row r="89" spans="1:14" ht="12.75">
      <c r="A89" s="12">
        <v>31141</v>
      </c>
      <c r="B89" s="12" t="s">
        <v>217</v>
      </c>
      <c r="C89" s="29">
        <v>655037</v>
      </c>
      <c r="D89" s="29"/>
      <c r="E89" s="29"/>
      <c r="F89" s="29"/>
      <c r="G89" s="27"/>
      <c r="H89" s="27"/>
      <c r="I89" s="27"/>
      <c r="J89" s="27"/>
      <c r="K89" s="27"/>
      <c r="L89" s="28">
        <v>655037</v>
      </c>
      <c r="M89" s="29"/>
      <c r="N89" s="29"/>
    </row>
    <row r="90" spans="1:14" ht="12.75">
      <c r="A90" s="11">
        <v>312</v>
      </c>
      <c r="B90" s="11" t="s">
        <v>204</v>
      </c>
      <c r="C90" s="30">
        <v>197456</v>
      </c>
      <c r="D90" s="29"/>
      <c r="E90" s="30">
        <v>2417</v>
      </c>
      <c r="F90" s="29"/>
      <c r="G90" s="27"/>
      <c r="H90" s="27"/>
      <c r="I90" s="27"/>
      <c r="J90" s="27"/>
      <c r="K90" s="27"/>
      <c r="L90" s="27">
        <v>199873</v>
      </c>
      <c r="M90" s="29"/>
      <c r="N90" s="29"/>
    </row>
    <row r="91" spans="1:14" ht="12.75">
      <c r="A91" s="11">
        <v>3121</v>
      </c>
      <c r="B91" s="11" t="s">
        <v>218</v>
      </c>
      <c r="C91" s="30">
        <v>197456</v>
      </c>
      <c r="D91" s="29"/>
      <c r="E91" s="30">
        <v>2417</v>
      </c>
      <c r="F91" s="29"/>
      <c r="G91" s="27"/>
      <c r="H91" s="27"/>
      <c r="I91" s="27"/>
      <c r="J91" s="27"/>
      <c r="K91" s="27"/>
      <c r="L91" s="27">
        <v>199873</v>
      </c>
      <c r="M91" s="29"/>
      <c r="N91" s="29"/>
    </row>
    <row r="92" spans="1:14" ht="12.75">
      <c r="A92" s="12">
        <v>31212</v>
      </c>
      <c r="B92" s="12" t="s">
        <v>219</v>
      </c>
      <c r="C92" s="28">
        <v>25655</v>
      </c>
      <c r="D92" s="29"/>
      <c r="E92" s="30"/>
      <c r="F92" s="29"/>
      <c r="G92" s="27"/>
      <c r="H92" s="27"/>
      <c r="I92" s="27"/>
      <c r="J92" s="27"/>
      <c r="K92" s="27"/>
      <c r="L92" s="28">
        <v>25655</v>
      </c>
      <c r="M92" s="29"/>
      <c r="N92" s="29"/>
    </row>
    <row r="93" spans="1:14" ht="12.75">
      <c r="A93" s="12">
        <v>31213</v>
      </c>
      <c r="B93" s="12" t="s">
        <v>220</v>
      </c>
      <c r="C93" s="28">
        <v>8500</v>
      </c>
      <c r="D93" s="29"/>
      <c r="E93" s="30"/>
      <c r="F93" s="29"/>
      <c r="G93" s="27"/>
      <c r="H93" s="27"/>
      <c r="I93" s="27"/>
      <c r="J93" s="27"/>
      <c r="K93" s="27"/>
      <c r="L93" s="28">
        <v>8500</v>
      </c>
      <c r="M93" s="29"/>
      <c r="N93" s="29"/>
    </row>
    <row r="94" spans="1:14" ht="12.75">
      <c r="A94" s="12">
        <v>31214</v>
      </c>
      <c r="B94" s="12" t="s">
        <v>221</v>
      </c>
      <c r="C94" s="28">
        <v>23861</v>
      </c>
      <c r="D94" s="29"/>
      <c r="E94" s="30"/>
      <c r="F94" s="29"/>
      <c r="G94" s="27"/>
      <c r="H94" s="27"/>
      <c r="I94" s="27"/>
      <c r="J94" s="27"/>
      <c r="K94" s="27"/>
      <c r="L94" s="28">
        <v>23861</v>
      </c>
      <c r="M94" s="29"/>
      <c r="N94" s="29"/>
    </row>
    <row r="95" spans="1:14" ht="12.75">
      <c r="A95" s="12">
        <v>31215</v>
      </c>
      <c r="B95" s="12" t="s">
        <v>222</v>
      </c>
      <c r="C95" s="28">
        <v>26384</v>
      </c>
      <c r="D95" s="29"/>
      <c r="E95" s="30"/>
      <c r="F95" s="29"/>
      <c r="G95" s="27"/>
      <c r="H95" s="27"/>
      <c r="I95" s="27"/>
      <c r="J95" s="27"/>
      <c r="K95" s="27"/>
      <c r="L95" s="28">
        <v>26384</v>
      </c>
      <c r="M95" s="29"/>
      <c r="N95" s="29"/>
    </row>
    <row r="96" spans="1:14" ht="12.75">
      <c r="A96" s="12">
        <v>31216</v>
      </c>
      <c r="B96" s="12" t="s">
        <v>223</v>
      </c>
      <c r="C96" s="28">
        <v>50000</v>
      </c>
      <c r="D96" s="29"/>
      <c r="E96" s="30"/>
      <c r="F96" s="29"/>
      <c r="G96" s="27"/>
      <c r="H96" s="27"/>
      <c r="I96" s="27"/>
      <c r="J96" s="27"/>
      <c r="K96" s="27"/>
      <c r="L96" s="28">
        <v>50000</v>
      </c>
      <c r="M96" s="29"/>
      <c r="N96" s="29"/>
    </row>
    <row r="97" spans="1:14" ht="12.75">
      <c r="A97" s="6">
        <v>31219</v>
      </c>
      <c r="B97" s="6" t="s">
        <v>29</v>
      </c>
      <c r="C97" s="29">
        <v>63056</v>
      </c>
      <c r="D97" s="29"/>
      <c r="E97" s="29"/>
      <c r="F97" s="29"/>
      <c r="G97" s="27"/>
      <c r="H97" s="27"/>
      <c r="I97" s="27"/>
      <c r="J97" s="27"/>
      <c r="K97" s="27"/>
      <c r="L97" s="28">
        <v>63056</v>
      </c>
      <c r="M97" s="29"/>
      <c r="N97" s="29"/>
    </row>
    <row r="98" spans="1:14" ht="12.75">
      <c r="A98" s="6">
        <v>31219</v>
      </c>
      <c r="B98" s="6" t="s">
        <v>161</v>
      </c>
      <c r="C98" s="29"/>
      <c r="D98" s="29"/>
      <c r="E98" s="29">
        <v>2417</v>
      </c>
      <c r="F98" s="29"/>
      <c r="G98" s="27"/>
      <c r="H98" s="27"/>
      <c r="I98" s="27"/>
      <c r="J98" s="27"/>
      <c r="K98" s="27"/>
      <c r="L98" s="28">
        <v>2417</v>
      </c>
      <c r="M98" s="29"/>
      <c r="N98" s="29"/>
    </row>
    <row r="99" spans="1:14" ht="12.75">
      <c r="A99" s="11">
        <v>313</v>
      </c>
      <c r="B99" s="11" t="s">
        <v>205</v>
      </c>
      <c r="C99" s="30">
        <v>611076</v>
      </c>
      <c r="D99" s="29"/>
      <c r="E99" s="30">
        <f>SUM(E100+E101)</f>
        <v>3970</v>
      </c>
      <c r="F99" s="29"/>
      <c r="G99" s="27"/>
      <c r="H99" s="27"/>
      <c r="I99" s="27"/>
      <c r="J99" s="27"/>
      <c r="K99" s="27"/>
      <c r="L99" s="27">
        <v>615046</v>
      </c>
      <c r="M99" s="29"/>
      <c r="N99" s="29"/>
    </row>
    <row r="100" spans="1:14" ht="12.75">
      <c r="A100" s="6">
        <v>31321</v>
      </c>
      <c r="B100" s="6" t="s">
        <v>30</v>
      </c>
      <c r="C100" s="29">
        <v>611076</v>
      </c>
      <c r="D100" s="29"/>
      <c r="E100" s="29">
        <v>3970</v>
      </c>
      <c r="F100" s="29"/>
      <c r="G100" s="27"/>
      <c r="H100" s="27"/>
      <c r="I100" s="27"/>
      <c r="J100" s="27"/>
      <c r="K100" s="27"/>
      <c r="L100" s="28">
        <v>615046</v>
      </c>
      <c r="M100" s="29"/>
      <c r="N100" s="29"/>
    </row>
    <row r="101" spans="1:14" ht="12.75">
      <c r="A101" s="6">
        <v>31332</v>
      </c>
      <c r="B101" s="6" t="s">
        <v>31</v>
      </c>
      <c r="C101" s="29"/>
      <c r="D101" s="29"/>
      <c r="E101" s="29"/>
      <c r="F101" s="29"/>
      <c r="G101" s="27"/>
      <c r="H101" s="27"/>
      <c r="I101" s="27"/>
      <c r="J101" s="27"/>
      <c r="K101" s="27"/>
      <c r="L101" s="28"/>
      <c r="M101" s="29"/>
      <c r="N101" s="29"/>
    </row>
    <row r="102" spans="1:14" ht="12.75">
      <c r="A102" s="10">
        <v>32</v>
      </c>
      <c r="B102" s="10" t="s">
        <v>32</v>
      </c>
      <c r="C102" s="27">
        <v>662226</v>
      </c>
      <c r="D102" s="27">
        <f>SUM(D103+D108+D120+D138)</f>
        <v>574298</v>
      </c>
      <c r="E102" s="27">
        <f>SUM(E103+E108+E120-E138)</f>
        <v>108001</v>
      </c>
      <c r="F102" s="27">
        <v>20000</v>
      </c>
      <c r="G102" s="27">
        <f>SUM(G103+G108+G120+G138)</f>
        <v>76000</v>
      </c>
      <c r="H102" s="27">
        <f>SUM(H103+H108+H120+H138)</f>
        <v>67700</v>
      </c>
      <c r="I102" s="27"/>
      <c r="J102" s="27"/>
      <c r="K102" s="27">
        <f>SUM(K104:K153)</f>
        <v>0</v>
      </c>
      <c r="L102" s="27">
        <v>1583225</v>
      </c>
      <c r="M102" s="27">
        <v>848165</v>
      </c>
      <c r="N102" s="27">
        <v>848165</v>
      </c>
    </row>
    <row r="103" spans="1:14" ht="12.75">
      <c r="A103" s="10">
        <v>321</v>
      </c>
      <c r="B103" s="10" t="s">
        <v>206</v>
      </c>
      <c r="C103" s="27">
        <f>SUM(C104+C105+C106+C107)</f>
        <v>144726</v>
      </c>
      <c r="D103" s="27">
        <v>278300</v>
      </c>
      <c r="E103" s="27">
        <f>SUM(E104+E105+E106+E107)</f>
        <v>15501</v>
      </c>
      <c r="F103" s="27">
        <v>6000</v>
      </c>
      <c r="G103" s="27">
        <f>SUM(G104+G105+G106+G107)</f>
        <v>17000</v>
      </c>
      <c r="H103" s="27">
        <f>SUM(H104+H105+H106+H107)</f>
        <v>4000</v>
      </c>
      <c r="I103" s="27"/>
      <c r="J103" s="27"/>
      <c r="K103" s="27"/>
      <c r="L103" s="27">
        <v>465527</v>
      </c>
      <c r="M103" s="27"/>
      <c r="N103" s="27"/>
    </row>
    <row r="104" spans="1:14" ht="12.75">
      <c r="A104" s="6">
        <v>32119</v>
      </c>
      <c r="B104" s="6" t="s">
        <v>96</v>
      </c>
      <c r="C104" s="28">
        <v>144726</v>
      </c>
      <c r="D104" s="28">
        <v>2000</v>
      </c>
      <c r="E104" s="28">
        <v>12290</v>
      </c>
      <c r="F104" s="28">
        <v>6000</v>
      </c>
      <c r="G104" s="28">
        <v>17000</v>
      </c>
      <c r="H104" s="28">
        <v>3000</v>
      </c>
      <c r="I104" s="28"/>
      <c r="J104" s="28"/>
      <c r="K104" s="28"/>
      <c r="L104" s="28">
        <v>185016</v>
      </c>
      <c r="M104" s="29"/>
      <c r="N104" s="29"/>
    </row>
    <row r="105" spans="1:14" ht="12.75">
      <c r="A105" s="6">
        <v>32121</v>
      </c>
      <c r="B105" s="6" t="s">
        <v>81</v>
      </c>
      <c r="C105" s="28"/>
      <c r="D105" s="28">
        <v>270000</v>
      </c>
      <c r="E105" s="28">
        <v>3211</v>
      </c>
      <c r="F105" s="28"/>
      <c r="G105" s="28"/>
      <c r="H105" s="28"/>
      <c r="I105" s="28"/>
      <c r="J105" s="28"/>
      <c r="K105" s="28"/>
      <c r="L105" s="28">
        <v>273211</v>
      </c>
      <c r="M105" s="29"/>
      <c r="N105" s="29"/>
    </row>
    <row r="106" spans="1:14" ht="12.75">
      <c r="A106" s="6">
        <v>32131</v>
      </c>
      <c r="B106" s="6" t="s">
        <v>33</v>
      </c>
      <c r="C106" s="28"/>
      <c r="D106" s="28">
        <v>6300</v>
      </c>
      <c r="E106" s="28"/>
      <c r="F106" s="28"/>
      <c r="G106" s="28"/>
      <c r="H106" s="28">
        <v>1000</v>
      </c>
      <c r="I106" s="28"/>
      <c r="J106" s="28"/>
      <c r="K106" s="28"/>
      <c r="L106" s="28">
        <v>7300</v>
      </c>
      <c r="M106" s="29"/>
      <c r="N106" s="29"/>
    </row>
    <row r="107" spans="1:14" ht="12.75">
      <c r="A107" s="6">
        <v>32149</v>
      </c>
      <c r="B107" s="6" t="s">
        <v>34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7"/>
      <c r="M107" s="29"/>
      <c r="N107" s="29"/>
    </row>
    <row r="108" spans="1:14" ht="12.75">
      <c r="A108" s="11">
        <v>322</v>
      </c>
      <c r="B108" s="11" t="s">
        <v>198</v>
      </c>
      <c r="C108" s="30">
        <f>SUM(C109+C110+C111+C112+C113+C114+C115+C116+C117+C118+C119)</f>
        <v>0</v>
      </c>
      <c r="D108" s="30">
        <f>SUM(D109+D110+D111+D112+D113+D114+D115+D116+D117+D118+D119)</f>
        <v>214506</v>
      </c>
      <c r="E108" s="30">
        <f>SUM(E109+E110+E111+E112+E113+E114+E115+E116+E117+E118+E119)</f>
        <v>43500</v>
      </c>
      <c r="F108" s="28">
        <v>10500</v>
      </c>
      <c r="G108" s="30">
        <v>4000</v>
      </c>
      <c r="H108" s="30">
        <v>33000</v>
      </c>
      <c r="I108" s="28"/>
      <c r="J108" s="28"/>
      <c r="K108" s="28"/>
      <c r="L108" s="27">
        <v>305506</v>
      </c>
      <c r="M108" s="29"/>
      <c r="N108" s="29"/>
    </row>
    <row r="109" spans="1:14" ht="12.75">
      <c r="A109" s="6">
        <v>32211</v>
      </c>
      <c r="B109" s="6" t="s">
        <v>37</v>
      </c>
      <c r="C109" s="28"/>
      <c r="D109" s="28">
        <v>8000</v>
      </c>
      <c r="E109" s="28"/>
      <c r="F109" s="28">
        <v>6000</v>
      </c>
      <c r="G109" s="28"/>
      <c r="H109" s="28">
        <v>1000</v>
      </c>
      <c r="I109" s="28"/>
      <c r="J109" s="28"/>
      <c r="K109" s="28"/>
      <c r="L109" s="28">
        <v>15000</v>
      </c>
      <c r="M109" s="29"/>
      <c r="N109" s="29"/>
    </row>
    <row r="110" spans="1:14" ht="12.75">
      <c r="A110" s="6">
        <v>32219</v>
      </c>
      <c r="B110" s="6" t="s">
        <v>95</v>
      </c>
      <c r="C110" s="28"/>
      <c r="D110" s="28">
        <v>38000</v>
      </c>
      <c r="E110" s="28">
        <v>400</v>
      </c>
      <c r="F110" s="28">
        <v>2500</v>
      </c>
      <c r="G110" s="28">
        <v>4000</v>
      </c>
      <c r="H110" s="28">
        <v>10000</v>
      </c>
      <c r="I110" s="28"/>
      <c r="J110" s="28"/>
      <c r="K110" s="28"/>
      <c r="L110" s="28">
        <v>54900</v>
      </c>
      <c r="M110" s="29"/>
      <c r="N110" s="29"/>
    </row>
    <row r="111" spans="1:14" ht="12.75">
      <c r="A111" s="6">
        <v>32229</v>
      </c>
      <c r="B111" s="6" t="s">
        <v>38</v>
      </c>
      <c r="C111" s="28"/>
      <c r="D111" s="28"/>
      <c r="E111" s="28">
        <v>13100</v>
      </c>
      <c r="F111" s="28"/>
      <c r="G111" s="28"/>
      <c r="H111" s="28">
        <v>3500</v>
      </c>
      <c r="I111" s="28"/>
      <c r="J111" s="28"/>
      <c r="K111" s="28"/>
      <c r="L111" s="28">
        <v>16600</v>
      </c>
      <c r="M111" s="29"/>
      <c r="N111" s="29"/>
    </row>
    <row r="112" spans="1:14" ht="12.75">
      <c r="A112" s="6">
        <v>32231</v>
      </c>
      <c r="B112" s="6" t="s">
        <v>39</v>
      </c>
      <c r="C112" s="28"/>
      <c r="D112" s="28">
        <v>50000</v>
      </c>
      <c r="E112" s="28"/>
      <c r="F112" s="28"/>
      <c r="G112" s="28"/>
      <c r="H112" s="28">
        <v>5500</v>
      </c>
      <c r="I112" s="28"/>
      <c r="J112" s="28"/>
      <c r="K112" s="28"/>
      <c r="L112" s="28">
        <v>55500</v>
      </c>
      <c r="M112" s="29"/>
      <c r="N112" s="29"/>
    </row>
    <row r="113" spans="1:14" ht="12.75">
      <c r="A113" s="6">
        <v>32233</v>
      </c>
      <c r="B113" s="6" t="s">
        <v>40</v>
      </c>
      <c r="C113" s="28"/>
      <c r="D113" s="28">
        <v>100000</v>
      </c>
      <c r="E113" s="28"/>
      <c r="F113" s="28"/>
      <c r="G113" s="28"/>
      <c r="H113" s="28">
        <v>2000</v>
      </c>
      <c r="I113" s="28"/>
      <c r="J113" s="28"/>
      <c r="K113" s="28"/>
      <c r="L113" s="28">
        <v>102000</v>
      </c>
      <c r="M113" s="29"/>
      <c r="N113" s="29"/>
    </row>
    <row r="114" spans="1:14" ht="12.75">
      <c r="A114" s="6">
        <v>32234</v>
      </c>
      <c r="B114" s="6" t="s">
        <v>41</v>
      </c>
      <c r="C114" s="28"/>
      <c r="D114" s="28">
        <v>5000</v>
      </c>
      <c r="E114" s="28"/>
      <c r="F114" s="28"/>
      <c r="G114" s="28"/>
      <c r="H114" s="28">
        <v>1000</v>
      </c>
      <c r="I114" s="28"/>
      <c r="J114" s="28"/>
      <c r="K114" s="28"/>
      <c r="L114" s="28">
        <v>6000</v>
      </c>
      <c r="M114" s="29"/>
      <c r="N114" s="29"/>
    </row>
    <row r="115" spans="1:14" ht="12.75">
      <c r="A115" s="6">
        <v>32239</v>
      </c>
      <c r="B115" s="6" t="s">
        <v>42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7"/>
      <c r="M115" s="29"/>
      <c r="N115" s="29"/>
    </row>
    <row r="116" spans="1:14" ht="12.75">
      <c r="A116" s="6">
        <v>32244</v>
      </c>
      <c r="B116" s="6" t="s">
        <v>82</v>
      </c>
      <c r="C116" s="28"/>
      <c r="D116" s="28">
        <v>10806</v>
      </c>
      <c r="E116" s="28">
        <v>30000</v>
      </c>
      <c r="F116" s="28">
        <v>2000</v>
      </c>
      <c r="G116" s="28"/>
      <c r="H116" s="28">
        <v>8000</v>
      </c>
      <c r="I116" s="28"/>
      <c r="J116" s="28"/>
      <c r="K116" s="28"/>
      <c r="L116" s="28">
        <v>50806</v>
      </c>
      <c r="M116" s="29"/>
      <c r="N116" s="29"/>
    </row>
    <row r="117" spans="1:14" ht="12.75">
      <c r="A117" s="6">
        <v>32251</v>
      </c>
      <c r="B117" s="6" t="s">
        <v>43</v>
      </c>
      <c r="C117" s="28"/>
      <c r="D117" s="28">
        <v>1700</v>
      </c>
      <c r="E117" s="28"/>
      <c r="F117" s="28"/>
      <c r="G117" s="28"/>
      <c r="H117" s="28">
        <v>2000</v>
      </c>
      <c r="I117" s="28"/>
      <c r="J117" s="28"/>
      <c r="K117" s="28"/>
      <c r="L117" s="28">
        <v>3700</v>
      </c>
      <c r="M117" s="29"/>
      <c r="N117" s="29"/>
    </row>
    <row r="118" spans="1:14" ht="12.75">
      <c r="A118" s="6">
        <v>32252</v>
      </c>
      <c r="B118" s="6" t="s">
        <v>44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7"/>
      <c r="M118" s="29"/>
      <c r="N118" s="29"/>
    </row>
    <row r="119" spans="1:14" ht="12.75">
      <c r="A119" s="6">
        <v>32271</v>
      </c>
      <c r="B119" s="6" t="s">
        <v>83</v>
      </c>
      <c r="C119" s="28"/>
      <c r="D119" s="28">
        <v>1000</v>
      </c>
      <c r="E119" s="28"/>
      <c r="F119" s="28"/>
      <c r="G119" s="28"/>
      <c r="H119" s="28"/>
      <c r="I119" s="28"/>
      <c r="J119" s="28"/>
      <c r="K119" s="28"/>
      <c r="L119" s="28">
        <v>1000</v>
      </c>
      <c r="M119" s="29"/>
      <c r="N119" s="29"/>
    </row>
    <row r="120" spans="1:14" ht="12.75">
      <c r="A120" s="11">
        <v>323</v>
      </c>
      <c r="B120" s="11" t="s">
        <v>199</v>
      </c>
      <c r="C120" s="28">
        <v>4000</v>
      </c>
      <c r="D120" s="30">
        <f>SUM(D121+D122+D123+D124+D125+D126+D127+D128+D129+D130+D131+D132+D133+D134+D135+D137)</f>
        <v>68139</v>
      </c>
      <c r="E120" s="30">
        <v>49000</v>
      </c>
      <c r="F120" s="28">
        <v>3500</v>
      </c>
      <c r="G120" s="30">
        <f>SUM(G121+G122+G123+G124+G125+G126+G127+G128+G129+G130+G131+G132+G133+G134+G135)</f>
        <v>39000</v>
      </c>
      <c r="H120" s="30">
        <f>SUM(H121+H122+H2029+H124+H125+H126+H127+H128+H129+H130+H131++H132+H133+H134+H135+H137)</f>
        <v>29200</v>
      </c>
      <c r="I120" s="28">
        <v>75000</v>
      </c>
      <c r="J120" s="30"/>
      <c r="K120" s="28"/>
      <c r="L120" s="27">
        <v>267839</v>
      </c>
      <c r="M120" s="29"/>
      <c r="N120" s="29"/>
    </row>
    <row r="121" spans="1:14" ht="12.75">
      <c r="A121" s="6">
        <v>32311</v>
      </c>
      <c r="B121" s="6" t="s">
        <v>84</v>
      </c>
      <c r="C121" s="28"/>
      <c r="D121" s="28">
        <v>6000</v>
      </c>
      <c r="E121" s="28"/>
      <c r="F121" s="28"/>
      <c r="G121" s="28"/>
      <c r="H121" s="28"/>
      <c r="I121" s="28"/>
      <c r="J121" s="28"/>
      <c r="K121" s="28"/>
      <c r="L121" s="28">
        <v>6000</v>
      </c>
      <c r="M121" s="29"/>
      <c r="N121" s="29"/>
    </row>
    <row r="122" spans="1:14" ht="12.75">
      <c r="A122" s="6">
        <v>32313</v>
      </c>
      <c r="B122" s="6" t="s">
        <v>45</v>
      </c>
      <c r="C122" s="28"/>
      <c r="D122" s="28">
        <v>1800</v>
      </c>
      <c r="E122" s="28"/>
      <c r="F122" s="28"/>
      <c r="G122" s="28"/>
      <c r="H122" s="28">
        <v>500</v>
      </c>
      <c r="I122" s="28"/>
      <c r="J122" s="28"/>
      <c r="K122" s="28"/>
      <c r="L122" s="28">
        <v>2300</v>
      </c>
      <c r="M122" s="29"/>
      <c r="N122" s="29"/>
    </row>
    <row r="123" spans="1:14" ht="12.75">
      <c r="A123" s="6">
        <v>32319</v>
      </c>
      <c r="B123" s="6" t="s">
        <v>46</v>
      </c>
      <c r="C123" s="28"/>
      <c r="D123" s="28"/>
      <c r="E123" s="28"/>
      <c r="F123" s="28"/>
      <c r="G123" s="28">
        <v>33000</v>
      </c>
      <c r="H123" s="28"/>
      <c r="I123" s="28"/>
      <c r="J123" s="28"/>
      <c r="K123" s="28"/>
      <c r="L123" s="28">
        <v>33000</v>
      </c>
      <c r="M123" s="29"/>
      <c r="N123" s="29"/>
    </row>
    <row r="124" spans="1:14" ht="12.75">
      <c r="A124" s="6">
        <v>32329</v>
      </c>
      <c r="B124" s="6" t="s">
        <v>47</v>
      </c>
      <c r="C124" s="28"/>
      <c r="D124" s="28">
        <v>9119</v>
      </c>
      <c r="E124" s="28">
        <v>49000</v>
      </c>
      <c r="F124" s="28"/>
      <c r="G124" s="28">
        <v>6000</v>
      </c>
      <c r="H124" s="28">
        <v>8000</v>
      </c>
      <c r="I124" s="28">
        <v>75000</v>
      </c>
      <c r="J124" s="28"/>
      <c r="K124" s="28"/>
      <c r="L124" s="28">
        <v>147119</v>
      </c>
      <c r="M124" s="29"/>
      <c r="N124" s="29"/>
    </row>
    <row r="125" spans="1:14" ht="12.75">
      <c r="A125" s="6">
        <v>32339</v>
      </c>
      <c r="B125" s="6" t="s">
        <v>48</v>
      </c>
      <c r="C125" s="28"/>
      <c r="D125" s="28">
        <v>1920</v>
      </c>
      <c r="E125" s="28"/>
      <c r="F125" s="28"/>
      <c r="G125" s="28"/>
      <c r="H125" s="28"/>
      <c r="I125" s="28"/>
      <c r="J125" s="28"/>
      <c r="K125" s="28"/>
      <c r="L125" s="28">
        <v>1920</v>
      </c>
      <c r="M125" s="29"/>
      <c r="N125" s="29"/>
    </row>
    <row r="126" spans="1:14" ht="12.75">
      <c r="A126" s="6">
        <v>32349</v>
      </c>
      <c r="B126" s="6" t="s">
        <v>49</v>
      </c>
      <c r="C126" s="28"/>
      <c r="D126" s="28">
        <v>27000</v>
      </c>
      <c r="E126" s="28"/>
      <c r="F126" s="28"/>
      <c r="G126" s="28"/>
      <c r="H126" s="28">
        <v>1000</v>
      </c>
      <c r="I126" s="28"/>
      <c r="J126" s="28"/>
      <c r="K126" s="28"/>
      <c r="L126" s="28">
        <v>28000</v>
      </c>
      <c r="M126" s="29"/>
      <c r="N126" s="29"/>
    </row>
    <row r="127" spans="1:14" ht="12.75">
      <c r="A127" s="6">
        <v>32359</v>
      </c>
      <c r="B127" s="6" t="s">
        <v>50</v>
      </c>
      <c r="C127" s="28"/>
      <c r="D127" s="28"/>
      <c r="E127" s="28"/>
      <c r="F127" s="28"/>
      <c r="G127" s="28"/>
      <c r="H127" s="28"/>
      <c r="I127" s="28"/>
      <c r="J127" s="28"/>
      <c r="K127" s="28"/>
      <c r="L127" s="27"/>
      <c r="M127" s="29"/>
      <c r="N127" s="29"/>
    </row>
    <row r="128" spans="1:14" ht="12.75">
      <c r="A128" s="6">
        <v>32361</v>
      </c>
      <c r="B128" s="6" t="s">
        <v>51</v>
      </c>
      <c r="C128" s="28"/>
      <c r="D128" s="28">
        <v>6000</v>
      </c>
      <c r="E128" s="28"/>
      <c r="F128" s="28"/>
      <c r="G128" s="28"/>
      <c r="H128" s="28">
        <v>3000</v>
      </c>
      <c r="I128" s="28"/>
      <c r="J128" s="28"/>
      <c r="K128" s="28"/>
      <c r="L128" s="28">
        <v>9000</v>
      </c>
      <c r="M128" s="29"/>
      <c r="N128" s="29"/>
    </row>
    <row r="129" spans="1:14" ht="12.75">
      <c r="A129" s="6">
        <v>32369</v>
      </c>
      <c r="B129" s="6" t="s">
        <v>52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7"/>
      <c r="M129" s="29"/>
      <c r="N129" s="29"/>
    </row>
    <row r="130" spans="1:14" ht="12.75">
      <c r="A130" s="6">
        <v>32371</v>
      </c>
      <c r="B130" s="6" t="s">
        <v>53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7"/>
      <c r="M130" s="29"/>
      <c r="N130" s="29"/>
    </row>
    <row r="131" spans="1:14" ht="12.75">
      <c r="A131" s="6">
        <v>32372</v>
      </c>
      <c r="B131" s="6" t="s">
        <v>54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7"/>
      <c r="M131" s="29"/>
      <c r="N131" s="29"/>
    </row>
    <row r="132" spans="1:14" ht="12.75">
      <c r="A132" s="6">
        <v>32379</v>
      </c>
      <c r="B132" s="6" t="s">
        <v>55</v>
      </c>
      <c r="C132" s="28"/>
      <c r="D132" s="28"/>
      <c r="E132" s="28"/>
      <c r="F132" s="28"/>
      <c r="G132" s="28"/>
      <c r="H132" s="28"/>
      <c r="I132" s="28"/>
      <c r="J132" s="28"/>
      <c r="K132" s="28"/>
      <c r="L132" s="27"/>
      <c r="M132" s="29"/>
      <c r="N132" s="29"/>
    </row>
    <row r="133" spans="1:14" ht="12.75">
      <c r="A133" s="6">
        <v>32389</v>
      </c>
      <c r="B133" s="6" t="s">
        <v>56</v>
      </c>
      <c r="C133" s="28">
        <v>4000</v>
      </c>
      <c r="D133" s="28">
        <v>12000</v>
      </c>
      <c r="E133" s="28"/>
      <c r="F133" s="28">
        <v>1500</v>
      </c>
      <c r="G133" s="28"/>
      <c r="H133" s="28">
        <v>3500</v>
      </c>
      <c r="I133" s="28"/>
      <c r="J133" s="28"/>
      <c r="K133" s="28"/>
      <c r="L133" s="28">
        <v>21000</v>
      </c>
      <c r="M133" s="29"/>
      <c r="N133" s="29"/>
    </row>
    <row r="134" spans="1:14" ht="12.75">
      <c r="A134" s="6">
        <v>32391</v>
      </c>
      <c r="B134" s="6" t="s">
        <v>57</v>
      </c>
      <c r="C134" s="28"/>
      <c r="D134" s="28">
        <v>300</v>
      </c>
      <c r="E134" s="28"/>
      <c r="F134" s="28"/>
      <c r="G134" s="28"/>
      <c r="H134" s="28">
        <v>1200</v>
      </c>
      <c r="I134" s="28"/>
      <c r="J134" s="28"/>
      <c r="K134" s="28"/>
      <c r="L134" s="28">
        <v>1500</v>
      </c>
      <c r="M134" s="29"/>
      <c r="N134" s="29"/>
    </row>
    <row r="135" spans="1:14" ht="12.75">
      <c r="A135" s="6">
        <v>32399</v>
      </c>
      <c r="B135" s="6" t="s">
        <v>58</v>
      </c>
      <c r="C135" s="28"/>
      <c r="D135" s="28">
        <v>4000</v>
      </c>
      <c r="E135" s="28"/>
      <c r="F135" s="28">
        <v>2000</v>
      </c>
      <c r="G135" s="28"/>
      <c r="H135" s="28">
        <v>12000</v>
      </c>
      <c r="I135" s="28"/>
      <c r="J135" s="28"/>
      <c r="K135" s="28"/>
      <c r="L135" s="28">
        <v>18000</v>
      </c>
      <c r="M135" s="29"/>
      <c r="N135" s="29"/>
    </row>
    <row r="136" spans="1:14" ht="12.75">
      <c r="A136" s="11">
        <v>324</v>
      </c>
      <c r="B136" s="11" t="s">
        <v>231</v>
      </c>
      <c r="C136" s="30">
        <v>500000</v>
      </c>
      <c r="D136" s="30"/>
      <c r="E136" s="30"/>
      <c r="F136" s="30"/>
      <c r="G136" s="30"/>
      <c r="H136" s="30"/>
      <c r="I136" s="30"/>
      <c r="J136" s="30"/>
      <c r="K136" s="30"/>
      <c r="L136" s="30">
        <v>500000</v>
      </c>
      <c r="M136" s="30"/>
      <c r="N136" s="30"/>
    </row>
    <row r="137" spans="1:14" ht="12.75">
      <c r="A137" s="6">
        <v>32412</v>
      </c>
      <c r="B137" s="6" t="s">
        <v>85</v>
      </c>
      <c r="C137" s="28">
        <v>500000</v>
      </c>
      <c r="D137" s="28"/>
      <c r="E137" s="28"/>
      <c r="F137" s="28"/>
      <c r="G137" s="28"/>
      <c r="H137" s="28"/>
      <c r="I137" s="28"/>
      <c r="J137" s="28"/>
      <c r="K137" s="28"/>
      <c r="L137" s="27">
        <v>500000</v>
      </c>
      <c r="M137" s="29"/>
      <c r="N137" s="29"/>
    </row>
    <row r="138" spans="1:14" ht="12.75">
      <c r="A138" s="11">
        <v>329</v>
      </c>
      <c r="B138" s="11" t="s">
        <v>207</v>
      </c>
      <c r="C138" s="30">
        <f>SUM(C139+C140+C141+C142+C143+C144)</f>
        <v>13500</v>
      </c>
      <c r="D138" s="30">
        <v>13353</v>
      </c>
      <c r="E138" s="28"/>
      <c r="F138" s="28"/>
      <c r="G138" s="30">
        <f>SUM(G139+G140+G141+G142+G143+G144)</f>
        <v>16000</v>
      </c>
      <c r="H138" s="28">
        <v>1500</v>
      </c>
      <c r="I138" s="28"/>
      <c r="J138" s="28"/>
      <c r="K138" s="28"/>
      <c r="L138" s="27">
        <v>44353</v>
      </c>
      <c r="M138" s="29"/>
      <c r="N138" s="29"/>
    </row>
    <row r="139" spans="1:14" ht="12.75">
      <c r="A139" s="6">
        <v>32922</v>
      </c>
      <c r="B139" s="6" t="s">
        <v>59</v>
      </c>
      <c r="C139" s="28"/>
      <c r="D139" s="28">
        <v>9900</v>
      </c>
      <c r="E139" s="28"/>
      <c r="F139" s="28"/>
      <c r="G139" s="28"/>
      <c r="H139" s="28"/>
      <c r="I139" s="28"/>
      <c r="J139" s="28"/>
      <c r="K139" s="28"/>
      <c r="L139" s="28">
        <v>9900</v>
      </c>
      <c r="M139" s="29"/>
      <c r="N139" s="29"/>
    </row>
    <row r="140" spans="1:14" ht="12.75">
      <c r="A140" s="6">
        <v>32923</v>
      </c>
      <c r="B140" s="6" t="s">
        <v>86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7"/>
      <c r="M140" s="29"/>
      <c r="N140" s="29"/>
    </row>
    <row r="141" spans="1:14" ht="12.75">
      <c r="A141" s="6">
        <v>32931</v>
      </c>
      <c r="B141" s="6" t="s">
        <v>60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7"/>
      <c r="M141" s="29"/>
      <c r="N141" s="29"/>
    </row>
    <row r="142" spans="1:14" ht="12.75">
      <c r="A142" s="6">
        <v>32941</v>
      </c>
      <c r="B142" s="6" t="s">
        <v>61</v>
      </c>
      <c r="C142" s="28"/>
      <c r="D142" s="28"/>
      <c r="E142" s="28"/>
      <c r="F142" s="28"/>
      <c r="G142" s="28"/>
      <c r="H142" s="28">
        <v>1000</v>
      </c>
      <c r="I142" s="28"/>
      <c r="J142" s="28"/>
      <c r="K142" s="28"/>
      <c r="L142" s="28">
        <v>1000</v>
      </c>
      <c r="M142" s="29"/>
      <c r="N142" s="29"/>
    </row>
    <row r="143" spans="1:14" ht="12.75">
      <c r="A143" s="6">
        <v>32952</v>
      </c>
      <c r="B143" s="6" t="s">
        <v>87</v>
      </c>
      <c r="C143" s="28">
        <v>13500</v>
      </c>
      <c r="D143" s="28"/>
      <c r="E143" s="28"/>
      <c r="F143" s="28"/>
      <c r="G143" s="28"/>
      <c r="H143" s="28">
        <v>500</v>
      </c>
      <c r="I143" s="28"/>
      <c r="J143" s="28"/>
      <c r="K143" s="28"/>
      <c r="L143" s="28">
        <v>14000</v>
      </c>
      <c r="M143" s="29"/>
      <c r="N143" s="29"/>
    </row>
    <row r="144" spans="1:14" ht="12.75">
      <c r="A144" s="6">
        <v>32999</v>
      </c>
      <c r="B144" s="6" t="s">
        <v>62</v>
      </c>
      <c r="C144" s="28"/>
      <c r="D144" s="28">
        <v>3453</v>
      </c>
      <c r="E144" s="28"/>
      <c r="F144" s="28"/>
      <c r="G144" s="28">
        <v>16000</v>
      </c>
      <c r="H144" s="28"/>
      <c r="I144" s="28"/>
      <c r="J144" s="28"/>
      <c r="K144" s="28"/>
      <c r="L144" s="28">
        <v>19453</v>
      </c>
      <c r="M144" s="29"/>
      <c r="N144" s="29"/>
    </row>
    <row r="145" spans="1:14" ht="12.75">
      <c r="A145" s="6">
        <v>36911</v>
      </c>
      <c r="B145" s="6" t="s">
        <v>178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7"/>
      <c r="M145" s="29"/>
      <c r="N145" s="29"/>
    </row>
    <row r="146" spans="1:14" ht="12.75">
      <c r="A146" s="6">
        <v>36921</v>
      </c>
      <c r="B146" s="6" t="s">
        <v>179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7"/>
      <c r="M146" s="29"/>
      <c r="N146" s="29"/>
    </row>
    <row r="147" spans="1:14" ht="12.75">
      <c r="A147" s="6">
        <v>36931</v>
      </c>
      <c r="B147" s="6" t="s">
        <v>180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7"/>
      <c r="M147" s="29"/>
      <c r="N147" s="29"/>
    </row>
    <row r="148" spans="1:14" ht="12.75">
      <c r="A148" s="6">
        <v>36941</v>
      </c>
      <c r="B148" s="6" t="s">
        <v>181</v>
      </c>
      <c r="C148" s="28"/>
      <c r="D148" s="28"/>
      <c r="E148" s="28"/>
      <c r="F148" s="28"/>
      <c r="G148" s="28"/>
      <c r="H148" s="28"/>
      <c r="I148" s="28"/>
      <c r="J148" s="28"/>
      <c r="K148" s="28"/>
      <c r="L148" s="27"/>
      <c r="M148" s="29"/>
      <c r="N148" s="29"/>
    </row>
    <row r="149" spans="1:14" ht="12.75">
      <c r="A149" s="6">
        <v>37151</v>
      </c>
      <c r="B149" s="6" t="s">
        <v>182</v>
      </c>
      <c r="C149" s="28"/>
      <c r="D149" s="28"/>
      <c r="E149" s="28"/>
      <c r="F149" s="28"/>
      <c r="G149" s="28"/>
      <c r="H149" s="28"/>
      <c r="I149" s="28"/>
      <c r="J149" s="28"/>
      <c r="K149" s="28"/>
      <c r="L149" s="27"/>
      <c r="M149" s="29"/>
      <c r="N149" s="29"/>
    </row>
    <row r="150" spans="1:14" ht="12.75">
      <c r="A150" s="6">
        <v>37231</v>
      </c>
      <c r="B150" s="6" t="s">
        <v>183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7"/>
      <c r="M150" s="29"/>
      <c r="N150" s="29"/>
    </row>
    <row r="151" spans="1:14" ht="12.75">
      <c r="A151" s="6">
        <v>38131</v>
      </c>
      <c r="B151" s="6" t="s">
        <v>184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7"/>
      <c r="M151" s="29"/>
      <c r="N151" s="29"/>
    </row>
    <row r="152" spans="1:14" ht="12.75">
      <c r="A152" s="6">
        <v>38231</v>
      </c>
      <c r="B152" s="6" t="s">
        <v>185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7"/>
      <c r="M152" s="29"/>
      <c r="N152" s="29"/>
    </row>
    <row r="153" spans="1:14" ht="12.75">
      <c r="A153" s="6">
        <v>3864</v>
      </c>
      <c r="B153" s="6" t="s">
        <v>186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7"/>
      <c r="M153" s="29"/>
      <c r="N153" s="29"/>
    </row>
    <row r="154" spans="1:14" ht="12.75">
      <c r="A154" s="10">
        <v>34</v>
      </c>
      <c r="B154" s="10" t="s">
        <v>63</v>
      </c>
      <c r="C154" s="27">
        <f>SUM(C155:C157)</f>
        <v>0</v>
      </c>
      <c r="D154" s="27">
        <v>4200</v>
      </c>
      <c r="E154" s="27">
        <f aca="true" t="shared" si="10" ref="E154:K154">SUM(E155:E157)</f>
        <v>0</v>
      </c>
      <c r="F154" s="27">
        <f>SUM(F155:F157)</f>
        <v>0</v>
      </c>
      <c r="G154" s="27">
        <f t="shared" si="10"/>
        <v>0</v>
      </c>
      <c r="H154" s="27">
        <f t="shared" si="10"/>
        <v>0</v>
      </c>
      <c r="I154" s="27">
        <f t="shared" si="10"/>
        <v>0</v>
      </c>
      <c r="J154" s="27">
        <f t="shared" si="10"/>
        <v>0</v>
      </c>
      <c r="K154" s="27">
        <f t="shared" si="10"/>
        <v>0</v>
      </c>
      <c r="L154" s="27">
        <v>4200</v>
      </c>
      <c r="M154" s="27">
        <v>4200</v>
      </c>
      <c r="N154" s="27">
        <v>4200</v>
      </c>
    </row>
    <row r="155" spans="1:14" ht="12.75">
      <c r="A155" s="6">
        <v>34311</v>
      </c>
      <c r="B155" s="6" t="s">
        <v>64</v>
      </c>
      <c r="C155" s="29"/>
      <c r="D155" s="29">
        <v>4200</v>
      </c>
      <c r="E155" s="29"/>
      <c r="F155" s="29"/>
      <c r="G155" s="29"/>
      <c r="H155" s="29"/>
      <c r="I155" s="29"/>
      <c r="J155" s="29"/>
      <c r="K155" s="29"/>
      <c r="L155" s="28">
        <v>4200</v>
      </c>
      <c r="M155" s="29"/>
      <c r="N155" s="29"/>
    </row>
    <row r="156" spans="1:14" ht="12.75">
      <c r="A156" s="6">
        <v>34339</v>
      </c>
      <c r="B156" s="6" t="s">
        <v>65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27"/>
      <c r="M156" s="29"/>
      <c r="N156" s="29"/>
    </row>
    <row r="157" spans="1:14" ht="12.75">
      <c r="A157" s="6">
        <v>34349</v>
      </c>
      <c r="B157" s="6" t="s">
        <v>88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7"/>
      <c r="M157" s="29"/>
      <c r="N157" s="29"/>
    </row>
    <row r="158" spans="1:14" ht="12.75">
      <c r="A158" s="10">
        <v>4</v>
      </c>
      <c r="B158" s="10" t="s">
        <v>120</v>
      </c>
      <c r="C158" s="27">
        <v>323000</v>
      </c>
      <c r="D158" s="27"/>
      <c r="E158" s="27"/>
      <c r="F158" s="27"/>
      <c r="G158" s="27">
        <f>SUM(G159:G159)</f>
        <v>0</v>
      </c>
      <c r="H158" s="27">
        <f>SUM(H161+H164)</f>
        <v>21520</v>
      </c>
      <c r="I158" s="27">
        <f>SUM(I159:I159)</f>
        <v>60000</v>
      </c>
      <c r="J158" s="27">
        <f>SUM(J159:J159)</f>
        <v>7600</v>
      </c>
      <c r="K158" s="27">
        <f>SUM(K159:K159)</f>
        <v>0</v>
      </c>
      <c r="L158" s="27">
        <v>412120</v>
      </c>
      <c r="M158" s="27"/>
      <c r="N158" s="27"/>
    </row>
    <row r="159" spans="1:14" ht="12.75">
      <c r="A159" s="10">
        <v>42</v>
      </c>
      <c r="B159" s="10" t="s">
        <v>121</v>
      </c>
      <c r="C159" s="27">
        <v>323000</v>
      </c>
      <c r="D159" s="27"/>
      <c r="E159" s="27"/>
      <c r="F159" s="27"/>
      <c r="G159" s="27">
        <f>SUM(G160:G168)</f>
        <v>0</v>
      </c>
      <c r="H159" s="27">
        <v>21520</v>
      </c>
      <c r="I159" s="27">
        <v>60000</v>
      </c>
      <c r="J159" s="27">
        <v>7600</v>
      </c>
      <c r="K159" s="27">
        <f>SUM(K160:K168)</f>
        <v>0</v>
      </c>
      <c r="L159" s="27">
        <v>412120</v>
      </c>
      <c r="M159" s="27">
        <v>300000</v>
      </c>
      <c r="N159" s="27">
        <v>300000</v>
      </c>
    </row>
    <row r="160" spans="1:14" ht="12.75">
      <c r="A160" s="6">
        <v>42149</v>
      </c>
      <c r="B160" s="6" t="s">
        <v>122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7"/>
      <c r="M160" s="29"/>
      <c r="N160" s="29"/>
    </row>
    <row r="161" spans="1:14" ht="12.75">
      <c r="A161" s="11">
        <v>422</v>
      </c>
      <c r="B161" s="11" t="s">
        <v>212</v>
      </c>
      <c r="C161" s="30">
        <v>323000</v>
      </c>
      <c r="D161" s="30"/>
      <c r="E161" s="30"/>
      <c r="F161" s="30">
        <f>SUM(F162)</f>
        <v>0</v>
      </c>
      <c r="G161" s="29"/>
      <c r="H161" s="30">
        <v>21520</v>
      </c>
      <c r="I161" s="29">
        <v>60000</v>
      </c>
      <c r="J161" s="30">
        <v>7600</v>
      </c>
      <c r="K161" s="29"/>
      <c r="L161" s="27">
        <v>412120</v>
      </c>
      <c r="M161" s="29"/>
      <c r="N161" s="29"/>
    </row>
    <row r="162" spans="1:14" ht="12.75">
      <c r="A162" s="6">
        <v>42273</v>
      </c>
      <c r="B162" s="6" t="s">
        <v>100</v>
      </c>
      <c r="C162" s="29">
        <v>323000</v>
      </c>
      <c r="D162" s="29"/>
      <c r="E162" s="29"/>
      <c r="F162" s="29"/>
      <c r="G162" s="29"/>
      <c r="H162" s="29">
        <v>21520</v>
      </c>
      <c r="I162" s="29">
        <v>60000</v>
      </c>
      <c r="J162" s="29">
        <v>7600</v>
      </c>
      <c r="K162" s="29"/>
      <c r="L162" s="28">
        <v>412120</v>
      </c>
      <c r="M162" s="29"/>
      <c r="N162" s="29"/>
    </row>
    <row r="163" spans="1:14" ht="12.75">
      <c r="A163" s="6">
        <v>42319</v>
      </c>
      <c r="B163" s="6" t="s">
        <v>123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7"/>
      <c r="M163" s="29"/>
      <c r="N163" s="29"/>
    </row>
    <row r="164" spans="1:14" ht="12.75">
      <c r="A164" s="6">
        <v>424</v>
      </c>
      <c r="B164" s="11" t="s">
        <v>124</v>
      </c>
      <c r="C164" s="29"/>
      <c r="D164" s="29"/>
      <c r="E164" s="29"/>
      <c r="F164" s="29"/>
      <c r="G164" s="29"/>
      <c r="H164" s="30">
        <v>0</v>
      </c>
      <c r="I164" s="29"/>
      <c r="J164" s="29"/>
      <c r="K164" s="29"/>
      <c r="L164" s="27"/>
      <c r="M164" s="29"/>
      <c r="N164" s="29"/>
    </row>
    <row r="165" spans="1:14" ht="12.75">
      <c r="A165" s="6">
        <v>42411</v>
      </c>
      <c r="B165" s="6" t="s">
        <v>124</v>
      </c>
      <c r="C165" s="29"/>
      <c r="D165" s="29"/>
      <c r="E165" s="29"/>
      <c r="F165" s="29"/>
      <c r="G165" s="29"/>
      <c r="H165" s="29">
        <v>0</v>
      </c>
      <c r="I165" s="29"/>
      <c r="J165" s="29"/>
      <c r="K165" s="29"/>
      <c r="L165" s="28"/>
      <c r="M165" s="29"/>
      <c r="N165" s="29"/>
    </row>
    <row r="166" spans="1:14" ht="12.75">
      <c r="A166" s="37">
        <v>45</v>
      </c>
      <c r="B166" s="37" t="s">
        <v>225</v>
      </c>
      <c r="C166" s="30"/>
      <c r="D166" s="29"/>
      <c r="E166" s="29"/>
      <c r="F166" s="29"/>
      <c r="G166" s="29"/>
      <c r="H166" s="29"/>
      <c r="I166" s="29"/>
      <c r="J166" s="29"/>
      <c r="K166" s="29"/>
      <c r="L166" s="30"/>
      <c r="M166" s="29"/>
      <c r="N166" s="29"/>
    </row>
    <row r="167" spans="1:14" ht="12.75">
      <c r="A167" s="37">
        <v>454</v>
      </c>
      <c r="B167" s="37" t="s">
        <v>125</v>
      </c>
      <c r="C167" s="30"/>
      <c r="D167" s="29"/>
      <c r="E167" s="29"/>
      <c r="F167" s="29"/>
      <c r="G167" s="29"/>
      <c r="H167" s="29"/>
      <c r="I167" s="29"/>
      <c r="J167" s="29"/>
      <c r="K167" s="29"/>
      <c r="L167" s="30"/>
      <c r="M167" s="29"/>
      <c r="N167" s="29"/>
    </row>
    <row r="168" spans="1:14" ht="13.5" thickBot="1">
      <c r="A168" s="18">
        <v>45411</v>
      </c>
      <c r="B168" s="18" t="s">
        <v>125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8"/>
      <c r="M168" s="29"/>
      <c r="N168" s="29"/>
    </row>
    <row r="169" spans="1:14" ht="13.5" thickBot="1">
      <c r="A169" s="15"/>
      <c r="B169" s="25" t="s">
        <v>128</v>
      </c>
      <c r="C169" s="34">
        <v>6096632</v>
      </c>
      <c r="D169" s="34">
        <v>578498</v>
      </c>
      <c r="E169" s="34">
        <v>138450</v>
      </c>
      <c r="F169" s="34">
        <v>20000</v>
      </c>
      <c r="G169" s="34">
        <v>76000</v>
      </c>
      <c r="H169" s="34">
        <v>89220</v>
      </c>
      <c r="I169" s="34">
        <v>135000</v>
      </c>
      <c r="J169" s="34">
        <v>7600</v>
      </c>
      <c r="K169" s="34" t="e">
        <f>SUM(K76+#REF!)</f>
        <v>#REF!</v>
      </c>
      <c r="L169" s="34">
        <v>7141400</v>
      </c>
      <c r="M169" s="34">
        <v>6301863</v>
      </c>
      <c r="N169" s="35">
        <v>6305492</v>
      </c>
    </row>
    <row r="170" spans="1:14" ht="12.75">
      <c r="A170" s="13"/>
      <c r="B170" s="13"/>
      <c r="C170" s="32"/>
      <c r="D170" s="13"/>
      <c r="E170" s="13"/>
      <c r="F170" s="13"/>
      <c r="G170" s="13"/>
      <c r="H170" s="13"/>
      <c r="I170" s="13"/>
      <c r="J170" s="13"/>
      <c r="K170" s="13"/>
      <c r="L170" s="32"/>
      <c r="M170" s="13"/>
      <c r="N170" s="13"/>
    </row>
    <row r="171" spans="1:14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32"/>
      <c r="M171" s="13"/>
      <c r="N171" s="13"/>
    </row>
    <row r="173" spans="1:2" ht="12.75">
      <c r="A173" t="s">
        <v>226</v>
      </c>
      <c r="B173" t="s">
        <v>233</v>
      </c>
    </row>
    <row r="175" ht="12.75">
      <c r="A175" t="s">
        <v>227</v>
      </c>
    </row>
    <row r="178" ht="12.75">
      <c r="A178" t="s">
        <v>228</v>
      </c>
    </row>
  </sheetData>
  <sheetProtection/>
  <mergeCells count="7">
    <mergeCell ref="A2:N2"/>
    <mergeCell ref="A3:N3"/>
    <mergeCell ref="F4:G4"/>
    <mergeCell ref="B5:H5"/>
    <mergeCell ref="C8:K8"/>
    <mergeCell ref="C9:E9"/>
    <mergeCell ref="M9:N9"/>
  </mergeCells>
  <printOptions/>
  <pageMargins left="0.7" right="0.7" top="0.75" bottom="0.75" header="0.3" footer="0.3"/>
  <pageSetup orientation="landscape" paperSize="9" scale="83" r:id="rId1"/>
  <rowBreaks count="3" manualBreakCount="3">
    <brk id="45" max="255" man="1"/>
    <brk id="89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2019-12-27T11:02:05Z</cp:lastPrinted>
  <dcterms:created xsi:type="dcterms:W3CDTF">2011-09-21T19:59:38Z</dcterms:created>
  <dcterms:modified xsi:type="dcterms:W3CDTF">2019-12-27T11:03:31Z</dcterms:modified>
  <cp:category/>
  <cp:version/>
  <cp:contentType/>
  <cp:contentStatus/>
</cp:coreProperties>
</file>